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 tabRatio="881"/>
  </bookViews>
  <sheets>
    <sheet name="утверждено на 2024" sheetId="19" r:id="rId1"/>
  </sheets>
  <definedNames>
    <definedName name="_xlnm.Print_Area" localSheetId="0">'утверждено на 2024'!$A$1:$D$30</definedName>
  </definedNames>
  <calcPr calcId="144525"/>
</workbook>
</file>

<file path=xl/calcChain.xml><?xml version="1.0" encoding="utf-8"?>
<calcChain xmlns="http://schemas.openxmlformats.org/spreadsheetml/2006/main">
  <c r="C28" i="19" l="1"/>
  <c r="C27" i="19"/>
  <c r="B28" i="19"/>
  <c r="B27" i="19"/>
  <c r="D29" i="19" l="1"/>
  <c r="D28" i="19"/>
  <c r="D27" i="19"/>
  <c r="C26" i="19"/>
  <c r="B26" i="19"/>
  <c r="C20" i="19"/>
  <c r="B20" i="19"/>
  <c r="B21" i="19" s="1"/>
  <c r="D13" i="19"/>
  <c r="D12" i="19"/>
  <c r="C12" i="19"/>
  <c r="B12" i="19"/>
  <c r="B13" i="19" s="1"/>
  <c r="F11" i="19"/>
  <c r="C11" i="19"/>
  <c r="C13" i="19" s="1"/>
  <c r="C7" i="19"/>
  <c r="C6" i="19"/>
  <c r="B6" i="19"/>
  <c r="B7" i="19" s="1"/>
  <c r="D7" i="19" s="1"/>
  <c r="C5" i="19"/>
  <c r="B5" i="19"/>
  <c r="D5" i="19" s="1"/>
  <c r="D15" i="19" s="1"/>
  <c r="C30" i="19" l="1"/>
  <c r="D26" i="19"/>
  <c r="C21" i="19"/>
  <c r="C22" i="19" s="1"/>
  <c r="B30" i="19"/>
  <c r="B22" i="19"/>
  <c r="D21" i="19"/>
  <c r="D6" i="19"/>
  <c r="B15" i="19"/>
  <c r="C15" i="19"/>
  <c r="D20" i="19"/>
  <c r="D30" i="19" l="1"/>
  <c r="D22" i="19"/>
</calcChain>
</file>

<file path=xl/sharedStrings.xml><?xml version="1.0" encoding="utf-8"?>
<sst xmlns="http://schemas.openxmlformats.org/spreadsheetml/2006/main" count="36" uniqueCount="24">
  <si>
    <t>вт.ч. по 211</t>
  </si>
  <si>
    <t>итого</t>
  </si>
  <si>
    <t>Отклонение ("+ "завышение ФОТ,    " -" экономия ФОТ)</t>
  </si>
  <si>
    <t xml:space="preserve">Объем собственных доходов </t>
  </si>
  <si>
    <t xml:space="preserve">Итого ФОТ  согласно доведенных нормативов </t>
  </si>
  <si>
    <t xml:space="preserve">ФОТ   по выборн. и мун.служ. </t>
  </si>
  <si>
    <t xml:space="preserve">ФОТ  год по рабочим и не мун.служ. </t>
  </si>
  <si>
    <t xml:space="preserve">Итого ФОТ год  </t>
  </si>
  <si>
    <t>ФОТ  согласно доведенных нормативов по выборн. и мун.служ. (13,6%)</t>
  </si>
  <si>
    <t>ФОТ  согласно доведенных нормативов по рабочим и не мун.служ. (4,7%)</t>
  </si>
  <si>
    <t xml:space="preserve"> ФОТ на 2022 год  в соответствии с нормативами по распоряжению от 30.09.2021 № 1031-р</t>
  </si>
  <si>
    <t xml:space="preserve">Запланированнно в бюджете на 2022 год ФОТ </t>
  </si>
  <si>
    <t>тыс.руб.</t>
  </si>
  <si>
    <t>Нормативы формирования расходов на оплату труда на 2022 год (Завьяловский район)</t>
  </si>
  <si>
    <t>Совет и КРУ</t>
  </si>
  <si>
    <t>Отклонение  от нормативного ФОТ ("+ "завышение ФОТ,    " -" экономия ФОТ)</t>
  </si>
  <si>
    <t>Нормативы формирования расходов на оплату труда на 2024 год (Завьяловский округ)</t>
  </si>
  <si>
    <t>как посчитать табличку</t>
  </si>
  <si>
    <t>доходы собственные из решение о бюджете</t>
  </si>
  <si>
    <t>211 план всего из АС 07 121 (211) 129 (213)</t>
  </si>
  <si>
    <t>не мун служ АС 07 п.п.032, 064, 030 - 121 (211), 129 (213)</t>
  </si>
  <si>
    <t xml:space="preserve"> Нормативный ФОТ на 2024 год   по распоряжению от 30.09.2022 № 1077</t>
  </si>
  <si>
    <t xml:space="preserve">Утвержденный ФОТ на 2024 год </t>
  </si>
  <si>
    <t>мун.служ.АС 07 с п.п.024-028, 065 - 121,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</si>
</sst>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2" fillId="3" borderId="5" xfId="0" applyFont="1" applyFill="1" applyBorder="1" applyAlignment="1">
      <alignment horizontal="left" vertical="top" wrapText="1"/>
    </xf>
    <xf numFmtId="4" fontId="2" fillId="3" borderId="6" xfId="0" applyNumberFormat="1" applyFont="1" applyFill="1" applyBorder="1" applyAlignment="1">
      <alignment horizontal="left" vertical="top" wrapText="1"/>
    </xf>
    <xf numFmtId="4" fontId="2" fillId="3" borderId="7" xfId="0" applyNumberFormat="1" applyFont="1" applyFill="1" applyBorder="1" applyAlignment="1">
      <alignment horizontal="left" vertical="top" wrapText="1"/>
    </xf>
    <xf numFmtId="4" fontId="3" fillId="4" borderId="6" xfId="0" applyNumberFormat="1" applyFont="1" applyFill="1" applyBorder="1" applyAlignment="1">
      <alignment horizontal="center"/>
    </xf>
    <xf numFmtId="4" fontId="3" fillId="5" borderId="6" xfId="0" applyNumberFormat="1" applyFont="1" applyFill="1" applyBorder="1" applyAlignment="1">
      <alignment horizontal="center"/>
    </xf>
    <xf numFmtId="4" fontId="2" fillId="5" borderId="6" xfId="0" applyNumberFormat="1" applyFont="1" applyFill="1" applyBorder="1" applyAlignment="1">
      <alignment horizontal="center" vertical="top" wrapText="1"/>
    </xf>
    <xf numFmtId="4" fontId="2" fillId="5" borderId="7" xfId="0" applyNumberFormat="1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right" vertical="top" wrapText="1"/>
    </xf>
    <xf numFmtId="4" fontId="2" fillId="3" borderId="6" xfId="0" applyNumberFormat="1" applyFont="1" applyFill="1" applyBorder="1" applyAlignment="1">
      <alignment horizontal="center" vertical="top" wrapText="1"/>
    </xf>
    <xf numFmtId="0" fontId="1" fillId="0" borderId="0" xfId="0" applyFont="1"/>
    <xf numFmtId="0" fontId="2" fillId="2" borderId="0" xfId="0" applyFont="1" applyFill="1" applyBorder="1" applyAlignment="1">
      <alignment horizontal="right" vertical="top" wrapText="1"/>
    </xf>
    <xf numFmtId="4" fontId="2" fillId="2" borderId="0" xfId="0" applyNumberFormat="1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left" vertical="top" wrapText="1"/>
    </xf>
    <xf numFmtId="0" fontId="3" fillId="0" borderId="6" xfId="0" applyFont="1" applyBorder="1"/>
    <xf numFmtId="0" fontId="2" fillId="3" borderId="8" xfId="0" applyFont="1" applyFill="1" applyBorder="1" applyAlignment="1">
      <alignment horizontal="right" vertical="top" wrapText="1"/>
    </xf>
    <xf numFmtId="4" fontId="3" fillId="0" borderId="6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164" fontId="1" fillId="0" borderId="0" xfId="1" applyFont="1"/>
    <xf numFmtId="0" fontId="6" fillId="0" borderId="0" xfId="0" applyFont="1"/>
    <xf numFmtId="0" fontId="4" fillId="0" borderId="0" xfId="0" applyFont="1"/>
    <xf numFmtId="0" fontId="6" fillId="0" borderId="1" xfId="0" applyFont="1" applyBorder="1" applyAlignment="1">
      <alignment horizontal="right"/>
    </xf>
    <xf numFmtId="0" fontId="7" fillId="3" borderId="8" xfId="0" applyFont="1" applyFill="1" applyBorder="1" applyAlignment="1">
      <alignment horizontal="right" vertical="top" wrapText="1"/>
    </xf>
    <xf numFmtId="4" fontId="1" fillId="0" borderId="6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right" vertical="top" wrapText="1"/>
    </xf>
    <xf numFmtId="4" fontId="7" fillId="3" borderId="6" xfId="0" applyNumberFormat="1" applyFont="1" applyFill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6" zoomScaleNormal="100" workbookViewId="0">
      <selection activeCell="D42" sqref="D42"/>
    </sheetView>
  </sheetViews>
  <sheetFormatPr defaultRowHeight="18.75" x14ac:dyDescent="0.3"/>
  <cols>
    <col min="1" max="1" width="37.42578125" style="10" customWidth="1"/>
    <col min="2" max="2" width="43" style="10" customWidth="1"/>
    <col min="3" max="3" width="39.5703125" style="10" customWidth="1"/>
    <col min="4" max="4" width="45" style="10" customWidth="1"/>
    <col min="5" max="5" width="24.85546875" style="10" customWidth="1"/>
    <col min="6" max="6" width="17.28515625" style="10" bestFit="1" customWidth="1"/>
    <col min="7" max="16384" width="9.140625" style="10"/>
  </cols>
  <sheetData>
    <row r="1" spans="1:6" hidden="1" x14ac:dyDescent="0.3">
      <c r="A1" s="38" t="s">
        <v>13</v>
      </c>
      <c r="B1" s="38"/>
      <c r="C1" s="38"/>
    </row>
    <row r="2" spans="1:6" s="23" customFormat="1" ht="21" hidden="1" thickBot="1" x14ac:dyDescent="0.35">
      <c r="A2" s="39"/>
      <c r="B2" s="39"/>
      <c r="C2" s="39"/>
      <c r="D2" s="24" t="s">
        <v>12</v>
      </c>
    </row>
    <row r="3" spans="1:6" hidden="1" x14ac:dyDescent="0.3">
      <c r="A3" s="34" t="s">
        <v>10</v>
      </c>
      <c r="B3" s="35"/>
      <c r="C3" s="35"/>
      <c r="D3" s="36"/>
    </row>
    <row r="4" spans="1:6" ht="63.75" hidden="1" customHeight="1" x14ac:dyDescent="0.3">
      <c r="A4" s="1" t="s">
        <v>3</v>
      </c>
      <c r="B4" s="2" t="s">
        <v>8</v>
      </c>
      <c r="C4" s="2" t="s">
        <v>9</v>
      </c>
      <c r="D4" s="3" t="s">
        <v>4</v>
      </c>
    </row>
    <row r="5" spans="1:6" hidden="1" x14ac:dyDescent="0.3">
      <c r="A5" s="4">
        <v>1114485</v>
      </c>
      <c r="B5" s="5">
        <f>A5*0.136</f>
        <v>151569.96000000002</v>
      </c>
      <c r="C5" s="6">
        <f>A5*0.047</f>
        <v>52380.794999999998</v>
      </c>
      <c r="D5" s="7">
        <f>B5+C5</f>
        <v>203950.755</v>
      </c>
    </row>
    <row r="6" spans="1:6" ht="32.25" hidden="1" customHeight="1" x14ac:dyDescent="0.3">
      <c r="A6" s="8" t="s">
        <v>0</v>
      </c>
      <c r="B6" s="9">
        <f>B5/1.302</f>
        <v>116413.17972350231</v>
      </c>
      <c r="C6" s="9">
        <f>C5/1.302</f>
        <v>40231.025345622118</v>
      </c>
      <c r="D6" s="9">
        <f t="shared" ref="D6:D7" si="0">B6+C6</f>
        <v>156644.20506912444</v>
      </c>
    </row>
    <row r="7" spans="1:6" hidden="1" x14ac:dyDescent="0.3">
      <c r="A7" s="8">
        <v>213</v>
      </c>
      <c r="B7" s="9">
        <f>B6*0.302</f>
        <v>35156.780276497695</v>
      </c>
      <c r="C7" s="9">
        <f>C6*0.302</f>
        <v>12149.769654377878</v>
      </c>
      <c r="D7" s="9">
        <f t="shared" si="0"/>
        <v>47306.549930875575</v>
      </c>
    </row>
    <row r="8" spans="1:6" hidden="1" x14ac:dyDescent="0.3">
      <c r="A8" s="11"/>
      <c r="B8" s="12"/>
      <c r="C8" s="12"/>
      <c r="D8" s="12"/>
    </row>
    <row r="9" spans="1:6" hidden="1" x14ac:dyDescent="0.3">
      <c r="A9" s="37" t="s">
        <v>11</v>
      </c>
      <c r="B9" s="37"/>
      <c r="C9" s="37"/>
      <c r="D9" s="37"/>
    </row>
    <row r="10" spans="1:6" ht="44.25" hidden="1" customHeight="1" x14ac:dyDescent="0.3">
      <c r="A10" s="13"/>
      <c r="B10" s="2" t="s">
        <v>5</v>
      </c>
      <c r="C10" s="2" t="s">
        <v>6</v>
      </c>
      <c r="D10" s="2" t="s">
        <v>7</v>
      </c>
    </row>
    <row r="11" spans="1:6" hidden="1" x14ac:dyDescent="0.3">
      <c r="A11" s="14" t="s">
        <v>1</v>
      </c>
      <c r="B11" s="5">
        <v>113237</v>
      </c>
      <c r="C11" s="5">
        <f>D11-B11</f>
        <v>38500.600000000006</v>
      </c>
      <c r="D11" s="5">
        <v>151737.60000000001</v>
      </c>
      <c r="E11" s="21">
        <v>151737.60000000001</v>
      </c>
      <c r="F11" s="20">
        <f>D11-E11</f>
        <v>0</v>
      </c>
    </row>
    <row r="12" spans="1:6" hidden="1" x14ac:dyDescent="0.3">
      <c r="A12" s="15" t="s">
        <v>0</v>
      </c>
      <c r="B12" s="16">
        <f>B11/1.302</f>
        <v>86971.582181259597</v>
      </c>
      <c r="C12" s="16">
        <f>C11/1.302</f>
        <v>29570.353302611369</v>
      </c>
      <c r="D12" s="16">
        <f>D11/1.302</f>
        <v>116541.93548387097</v>
      </c>
    </row>
    <row r="13" spans="1:6" hidden="1" x14ac:dyDescent="0.3">
      <c r="A13" s="17">
        <v>213</v>
      </c>
      <c r="B13" s="16">
        <f>B11-B12</f>
        <v>26265.417818740403</v>
      </c>
      <c r="C13" s="16">
        <f>C11-C12</f>
        <v>8930.2466973886367</v>
      </c>
      <c r="D13" s="16">
        <f>D11-D12</f>
        <v>35195.664516129036</v>
      </c>
    </row>
    <row r="14" spans="1:6" hidden="1" x14ac:dyDescent="0.3"/>
    <row r="15" spans="1:6" ht="44.25" hidden="1" customHeight="1" x14ac:dyDescent="0.3">
      <c r="A15" s="18" t="s">
        <v>2</v>
      </c>
      <c r="B15" s="19">
        <f>B11-B5</f>
        <v>-38332.960000000021</v>
      </c>
      <c r="C15" s="19">
        <f>C11-C5</f>
        <v>-13880.194999999992</v>
      </c>
      <c r="D15" s="19">
        <f>D11-D5</f>
        <v>-52213.154999999999</v>
      </c>
    </row>
    <row r="16" spans="1:6" x14ac:dyDescent="0.3">
      <c r="A16" s="40" t="s">
        <v>16</v>
      </c>
      <c r="B16" s="40"/>
      <c r="C16" s="40"/>
    </row>
    <row r="17" spans="1:6" s="22" customFormat="1" ht="21" thickBot="1" x14ac:dyDescent="0.35">
      <c r="A17" s="39"/>
      <c r="B17" s="39"/>
      <c r="C17" s="39"/>
      <c r="D17" s="24" t="s">
        <v>12</v>
      </c>
    </row>
    <row r="18" spans="1:6" x14ac:dyDescent="0.3">
      <c r="A18" s="34" t="s">
        <v>21</v>
      </c>
      <c r="B18" s="35"/>
      <c r="C18" s="35"/>
      <c r="D18" s="36"/>
    </row>
    <row r="19" spans="1:6" ht="63.75" customHeight="1" x14ac:dyDescent="0.3">
      <c r="A19" s="1" t="s">
        <v>3</v>
      </c>
      <c r="B19" s="2" t="s">
        <v>8</v>
      </c>
      <c r="C19" s="2" t="s">
        <v>9</v>
      </c>
      <c r="D19" s="3" t="s">
        <v>4</v>
      </c>
    </row>
    <row r="20" spans="1:6" x14ac:dyDescent="0.3">
      <c r="A20" s="4">
        <v>1651885</v>
      </c>
      <c r="B20" s="5">
        <f>A20*0.136</f>
        <v>224656.36000000002</v>
      </c>
      <c r="C20" s="6">
        <f>A20*0.047</f>
        <v>77638.595000000001</v>
      </c>
      <c r="D20" s="7">
        <f>B20+C20</f>
        <v>302294.95500000002</v>
      </c>
    </row>
    <row r="21" spans="1:6" ht="32.25" customHeight="1" x14ac:dyDescent="0.3">
      <c r="A21" s="27" t="s">
        <v>0</v>
      </c>
      <c r="B21" s="28">
        <f>B20/1.302</f>
        <v>172547.12749615975</v>
      </c>
      <c r="C21" s="28">
        <f>C20/1.302</f>
        <v>59630.257296466974</v>
      </c>
      <c r="D21" s="28">
        <f t="shared" ref="D21:D22" si="1">B21+C21</f>
        <v>232177.38479262672</v>
      </c>
    </row>
    <row r="22" spans="1:6" x14ac:dyDescent="0.3">
      <c r="A22" s="27">
        <v>213</v>
      </c>
      <c r="B22" s="28">
        <f>B21*0.302</f>
        <v>52109.232503840241</v>
      </c>
      <c r="C22" s="28">
        <f>C21*0.302</f>
        <v>18008.337703533027</v>
      </c>
      <c r="D22" s="28">
        <f t="shared" si="1"/>
        <v>70117.570207373268</v>
      </c>
    </row>
    <row r="23" spans="1:6" x14ac:dyDescent="0.3">
      <c r="A23" s="11"/>
      <c r="B23" s="12"/>
      <c r="C23" s="12"/>
      <c r="D23" s="12"/>
    </row>
    <row r="24" spans="1:6" x14ac:dyDescent="0.3">
      <c r="A24" s="37" t="s">
        <v>22</v>
      </c>
      <c r="B24" s="37"/>
      <c r="C24" s="37"/>
      <c r="D24" s="37"/>
    </row>
    <row r="25" spans="1:6" ht="44.25" customHeight="1" x14ac:dyDescent="0.3">
      <c r="A25" s="13"/>
      <c r="B25" s="2" t="s">
        <v>5</v>
      </c>
      <c r="C25" s="2" t="s">
        <v>6</v>
      </c>
      <c r="D25" s="2" t="s">
        <v>7</v>
      </c>
    </row>
    <row r="26" spans="1:6" x14ac:dyDescent="0.3">
      <c r="A26" s="14" t="s">
        <v>1</v>
      </c>
      <c r="B26" s="5">
        <f>B27+B28+B29</f>
        <v>149729.0815</v>
      </c>
      <c r="C26" s="5">
        <f>C27+C28+C29</f>
        <v>9160.3539999999994</v>
      </c>
      <c r="D26" s="5">
        <f>D27+D28+D29</f>
        <v>158889.43549999999</v>
      </c>
      <c r="E26" s="21"/>
      <c r="F26" s="20"/>
    </row>
    <row r="27" spans="1:6" x14ac:dyDescent="0.3">
      <c r="A27" s="25" t="s">
        <v>0</v>
      </c>
      <c r="B27" s="32">
        <f>108919.2*1.055</f>
        <v>114909.75599999999</v>
      </c>
      <c r="C27" s="32">
        <f>6720.6*1.055</f>
        <v>7090.2330000000002</v>
      </c>
      <c r="D27" s="32">
        <f>B27+C27</f>
        <v>121999.989</v>
      </c>
    </row>
    <row r="28" spans="1:6" x14ac:dyDescent="0.3">
      <c r="A28" s="27">
        <v>213</v>
      </c>
      <c r="B28" s="33">
        <f>33004.1*1.055</f>
        <v>34819.325499999999</v>
      </c>
      <c r="C28" s="33">
        <f>1962.2*1.055</f>
        <v>2070.1210000000001</v>
      </c>
      <c r="D28" s="32">
        <f t="shared" ref="D28:D29" si="2">B28+C28</f>
        <v>36889.446499999998</v>
      </c>
    </row>
    <row r="29" spans="1:6" hidden="1" x14ac:dyDescent="0.3">
      <c r="A29" s="30" t="s">
        <v>14</v>
      </c>
      <c r="B29" s="26">
        <v>0</v>
      </c>
      <c r="C29" s="31">
        <v>0</v>
      </c>
      <c r="D29" s="29">
        <f t="shared" si="2"/>
        <v>0</v>
      </c>
    </row>
    <row r="30" spans="1:6" ht="75.75" customHeight="1" x14ac:dyDescent="0.3">
      <c r="A30" s="18" t="s">
        <v>15</v>
      </c>
      <c r="B30" s="19">
        <f>B26-B20</f>
        <v>-74927.278500000015</v>
      </c>
      <c r="C30" s="19">
        <f>C26-C20</f>
        <v>-68478.241000000009</v>
      </c>
      <c r="D30" s="19">
        <f>D26-D20</f>
        <v>-143405.51950000002</v>
      </c>
    </row>
    <row r="33" spans="1:1" hidden="1" x14ac:dyDescent="0.3">
      <c r="A33" s="10" t="s">
        <v>17</v>
      </c>
    </row>
    <row r="34" spans="1:1" hidden="1" x14ac:dyDescent="0.3">
      <c r="A34" s="10" t="s">
        <v>18</v>
      </c>
    </row>
    <row r="35" spans="1:1" hidden="1" x14ac:dyDescent="0.3">
      <c r="A35" s="10" t="s">
        <v>19</v>
      </c>
    </row>
    <row r="36" spans="1:1" hidden="1" x14ac:dyDescent="0.3">
      <c r="A36" s="10" t="s">
        <v>20</v>
      </c>
    </row>
    <row r="37" spans="1:1" hidden="1" x14ac:dyDescent="0.3">
      <c r="A37" s="10" t="s">
        <v>23</v>
      </c>
    </row>
  </sheetData>
  <mergeCells count="6">
    <mergeCell ref="A24:D24"/>
    <mergeCell ref="A1:C2"/>
    <mergeCell ref="A3:D3"/>
    <mergeCell ref="A9:D9"/>
    <mergeCell ref="A16:C17"/>
    <mergeCell ref="A18:D18"/>
  </mergeCells>
  <pageMargins left="0.70866141732283472" right="0.70866141732283472" top="0.35433070866141736" bottom="0.15748031496062992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утверждено на 2024</vt:lpstr>
      <vt:lpstr>'утверждено на 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2024-01-26T10:22:24Z</dcterms:modified>
</cp:coreProperties>
</file>