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 activeTab="7"/>
  </bookViews>
  <sheets>
    <sheet name="форма 1" sheetId="2" r:id="rId1"/>
    <sheet name="форма 2" sheetId="3" r:id="rId2"/>
    <sheet name="форма 3" sheetId="7" r:id="rId3"/>
    <sheet name="форма 4" sheetId="5" r:id="rId4"/>
    <sheet name="форма 5" sheetId="4" r:id="rId5"/>
    <sheet name="форма 6" sheetId="6" r:id="rId6"/>
    <sheet name="форма 7" sheetId="8" r:id="rId7"/>
    <sheet name="Оценка эффективности" sheetId="9" r:id="rId8"/>
  </sheets>
  <definedNames>
    <definedName name="_xlnm.Print_Titles" localSheetId="0">'форма 1'!$3:$4</definedName>
    <definedName name="_xlnm.Print_Titles" localSheetId="1">'форма 2'!$5:$7</definedName>
    <definedName name="_xlnm.Print_Titles" localSheetId="2">'форма 3'!$4:$5</definedName>
    <definedName name="_xlnm.Print_Titles" localSheetId="4">'форма 5'!$3:$5</definedName>
    <definedName name="_xlnm.Print_Area" localSheetId="0">'форма 1'!$A$1:$P$18</definedName>
    <definedName name="_xlnm.Print_Area" localSheetId="2">'форма 3'!$A$1:$L$10</definedName>
    <definedName name="_xlnm.Print_Area" localSheetId="4">'форма 5'!$A$1:$L$11</definedName>
  </definedNames>
  <calcPr calcId="124519"/>
</workbook>
</file>

<file path=xl/calcChain.xml><?xml version="1.0" encoding="utf-8"?>
<calcChain xmlns="http://schemas.openxmlformats.org/spreadsheetml/2006/main">
  <c r="C17" i="9"/>
  <c r="P17" i="2" l="1"/>
  <c r="P6"/>
  <c r="P8"/>
  <c r="P9"/>
  <c r="P11"/>
  <c r="P14"/>
  <c r="P15"/>
  <c r="P16"/>
  <c r="O6"/>
  <c r="O8"/>
  <c r="O9"/>
  <c r="O11"/>
  <c r="O14"/>
  <c r="O15"/>
  <c r="O16"/>
  <c r="O17"/>
  <c r="P5"/>
  <c r="O5"/>
  <c r="F8" i="3" l="1"/>
  <c r="E8"/>
  <c r="F9"/>
  <c r="E9"/>
  <c r="N5" i="2" l="1"/>
  <c r="M5"/>
  <c r="L5"/>
  <c r="N6"/>
  <c r="M6"/>
  <c r="L6"/>
  <c r="N15"/>
  <c r="N14" s="1"/>
  <c r="M15"/>
  <c r="M14" s="1"/>
  <c r="L14"/>
  <c r="L15"/>
  <c r="G12" i="3" l="1"/>
  <c r="G11"/>
  <c r="I7" i="4"/>
  <c r="M9" i="5" l="1"/>
  <c r="L9"/>
  <c r="J8" i="4" l="1"/>
  <c r="J9"/>
  <c r="J10"/>
  <c r="K8"/>
  <c r="K9"/>
  <c r="K10"/>
  <c r="K7"/>
  <c r="J7"/>
  <c r="G16" i="3"/>
  <c r="G9"/>
  <c r="G8" l="1"/>
  <c r="I9" i="4"/>
  <c r="F8" i="9" l="1"/>
  <c r="E8"/>
  <c r="D8"/>
  <c r="C8"/>
  <c r="F7"/>
  <c r="E7"/>
  <c r="D7"/>
  <c r="C7"/>
  <c r="F6"/>
  <c r="E6"/>
  <c r="D6"/>
  <c r="C6"/>
  <c r="I10" i="4"/>
  <c r="D9" i="9" l="1"/>
  <c r="F9"/>
  <c r="C9"/>
  <c r="E9"/>
  <c r="I8" i="4"/>
  <c r="H10" i="5" l="1"/>
  <c r="C18" i="9" l="1"/>
  <c r="A19" s="1"/>
  <c r="C10" l="1"/>
  <c r="F10"/>
  <c r="F11" s="1"/>
  <c r="E10"/>
  <c r="E11" s="1"/>
  <c r="D10"/>
  <c r="D11" s="1"/>
  <c r="C11" l="1"/>
  <c r="C12" s="1"/>
  <c r="C13" s="1"/>
  <c r="G5" i="8" s="1"/>
  <c r="B21" i="9" l="1"/>
  <c r="D21" s="1"/>
  <c r="B25"/>
  <c r="D25" s="1"/>
</calcChain>
</file>

<file path=xl/sharedStrings.xml><?xml version="1.0" encoding="utf-8"?>
<sst xmlns="http://schemas.openxmlformats.org/spreadsheetml/2006/main" count="219" uniqueCount="156">
  <si>
    <t>Код аналитической программной классификации</t>
  </si>
  <si>
    <t>Ответственный исполнитель, соисполнитель</t>
  </si>
  <si>
    <t>Код бюджетной классификации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</si>
  <si>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</si>
  <si>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</si>
  <si>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</si>
  <si>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</si>
  <si>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</si>
  <si>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</si>
  <si>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</si>
  <si>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</si>
  <si>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</si>
  <si>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</si>
  <si>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</si>
  <si>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01</t>
  </si>
  <si>
    <t>Всего :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</si>
  <si>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</si>
  <si>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</si>
  <si>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</si>
  <si>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</si>
  <si>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</si>
  <si>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Фактические расходы на отчетную дату</t>
  </si>
  <si>
    <t>Пп</t>
  </si>
  <si>
    <t>Всего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</si>
  <si>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</si>
  <si>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</si>
  <si>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</si>
  <si>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</si>
  <si>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</si>
  <si>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иные источники</t>
  </si>
  <si>
    <t>Наименование подпрограммы, основного мероприятия, мероприятия (муниципальной услуги)</t>
  </si>
  <si>
    <t>Наименование показателя, характеризующего объем услуги (работы)</t>
  </si>
  <si>
    <t>Единица измерения объема муниципальной  услуги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</si>
  <si>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</si>
  <si>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</si>
  <si>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</si>
  <si>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</si>
  <si>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</si>
  <si>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</si>
  <si>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</si>
  <si>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</si>
  <si>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</si>
  <si>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</si>
  <si>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</si>
  <si>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</si>
  <si>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План на конец отчетного (текущего) года</t>
  </si>
  <si>
    <t>Факт на конец отчетного периода</t>
  </si>
  <si>
    <t>Наименование подпрограммы,                                               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</si>
  <si>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</si>
  <si>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</si>
  <si>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</si>
  <si>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</si>
  <si>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</si>
  <si>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Вид правового акта</t>
  </si>
  <si>
    <t>Дата принятия</t>
  </si>
  <si>
    <t>Номер</t>
  </si>
  <si>
    <t>Суть изменений (краткое изложение)</t>
  </si>
  <si>
    <t>Степень достижения целевых показателей (индикаторов) (Rᴍᴨ)</t>
  </si>
  <si>
    <t>Тенденция развития*</t>
  </si>
  <si>
    <t>Ri</t>
  </si>
  <si>
    <t>Rмп</t>
  </si>
  <si>
    <t>Полнота использования запланированных на реализацию МП средств (Dᴍᴨ)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</si>
  <si>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</si>
  <si>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</si>
  <si>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</si>
  <si>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</si>
  <si>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</si>
  <si>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ЭМП</t>
  </si>
  <si>
    <t>RМП</t>
  </si>
  <si>
    <t>DМП</t>
  </si>
  <si>
    <t>07</t>
  </si>
  <si>
    <t>Управление финансов Завьяловского района УР</t>
  </si>
  <si>
    <t>Оценка эффективности реализации муниципальной программы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</si>
  <si>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</si>
  <si>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 xml:space="preserve">Количество показателей 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</si>
  <si>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</si>
  <si>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</si>
  <si>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Организация мероприятий в сфере молодежной политики, направленных на формирование системы развития талантливой  инициативной молодежи, создание условий для самореализации подростков и молодежи, разивтие творческого, профессионального, интеллектуального потенциалов подростков и молодежи</t>
  </si>
  <si>
    <t xml:space="preserve">Мероприятия, направленные на реализацию государственной молодежной политики </t>
  </si>
  <si>
    <t>Организация мероприятий в сфере молодежной политики, направленных на формирование системы развития талантливой инициативной молодежи, создание условий для самореализации подростков и молодежи, развитие творческого профессионального, интеллектуального потенциалов подростков и молодежи</t>
  </si>
  <si>
    <t>Чел.</t>
  </si>
  <si>
    <t>Штук</t>
  </si>
  <si>
    <t>ИТОГО:</t>
  </si>
  <si>
    <t>Количество молодежи, участвующей в реализации мероприятий (проектов, программ) по отрасли «Молодежная политика»</t>
  </si>
  <si>
    <t>Количество мероприятий</t>
  </si>
  <si>
    <t>03</t>
  </si>
  <si>
    <t>Софинансирование мероприятий по организации отдыха и занятости несовершеннолетних граждан в каникулярный период (организация деятельности временных детских разновозрастных коллективов, реализация вариативных программ в сфере отдыха подростков и молодежи, организация временного трудоустройства подростков)</t>
  </si>
  <si>
    <t>02</t>
  </si>
  <si>
    <t>Содействие в организации временного трудоустройства несовершеннолетних граждан в возрасте от 14 до 18 лет в свободное от учебы время</t>
  </si>
  <si>
    <t>Мероприятия, направленные на реализацию государственной молодежной политики</t>
  </si>
  <si>
    <t>Организация мероприятий в сфере молодежной политики, направленных на формирование системы развития талантливой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 и организации мероприятий</t>
  </si>
  <si>
    <t>2020 - 2025 годы</t>
  </si>
  <si>
    <t xml:space="preserve">Расходы бюджета на оказание муниципальной услуги </t>
  </si>
  <si>
    <t>Тыс. руб.</t>
  </si>
  <si>
    <t>Факт за 2019 год</t>
  </si>
  <si>
    <t>03.0.01</t>
  </si>
  <si>
    <t>03.0.02</t>
  </si>
  <si>
    <t>03.0.03</t>
  </si>
  <si>
    <t>03.0.04</t>
  </si>
  <si>
    <r>
      <t>Количество молодых людей – участников мероприятий календаря профилактических дат «Профилактический календарь»</t>
    </r>
    <r>
      <rPr>
        <sz val="10"/>
        <color rgb="FFC00000"/>
        <rFont val="Times New Roman"/>
        <family val="1"/>
        <charset val="204"/>
      </rPr>
      <t xml:space="preserve"> </t>
    </r>
  </si>
  <si>
    <t xml:space="preserve">Количество участников добровольческих общественных объединений </t>
  </si>
  <si>
    <t>Полнота использования запланированных средств муниципальной программы (подпрограммы)</t>
  </si>
  <si>
    <t>0300166770</t>
  </si>
  <si>
    <t>постановление</t>
  </si>
  <si>
    <t>0300261420</t>
  </si>
  <si>
    <t>0300205230</t>
  </si>
  <si>
    <t xml:space="preserve">за 2022 год </t>
  </si>
  <si>
    <t>Форма 1. Отчет об использовании бюджетных ассигнований бюджета муниципального образования «Муниципальный округ Завьяловский район Удмуртской Республики» на реализацию муниципальной программы "Реализация молодежной политики в Завьяловском районе"</t>
  </si>
  <si>
    <t xml:space="preserve">Форма 2. Отчет о расходах на реализацию муниципальной программы "Реализация молодежной политики в Завьяловском районе» за счет всех источников финансирования </t>
  </si>
  <si>
    <t>за 2022 год</t>
  </si>
  <si>
    <t>Бюджет муниципального образования «Муниципальный округ Завьяловский район Удмуртской Республики»</t>
  </si>
  <si>
    <t>Средства бюджета Удмуртской Республики, планируемые к привлечению</t>
  </si>
  <si>
    <r>
      <t xml:space="preserve">Форма 3. </t>
    </r>
    <r>
      <rPr>
        <sz val="12"/>
        <color indexed="8"/>
        <rFont val="Times New Roman"/>
        <family val="1"/>
        <charset val="204"/>
      </rPr>
      <t>Отчет о выполнении основных мероприятий муниципальной программы «Реализация молодежной политики в Завьяловском районе»</t>
    </r>
  </si>
  <si>
    <t>Муниципальная программа "Реализация молодежной политики в Завьяловском районе"</t>
  </si>
  <si>
    <r>
      <t>Форма 4.</t>
    </r>
    <r>
      <rPr>
        <sz val="12"/>
        <color indexed="8"/>
        <rFont val="Times New Roman"/>
        <family val="1"/>
        <charset val="204"/>
      </rPr>
      <t xml:space="preserve"> Отчет о выполнении сводных показателей муниципальных заданий на оказание муниципальных услуг (выполнение работ) </t>
    </r>
  </si>
  <si>
    <t>к плану на 1 января отчетного год</t>
  </si>
  <si>
    <t>к плану на отчетную дату</t>
  </si>
  <si>
    <t>сводная  бюджетная роспись на отчетную дату</t>
  </si>
  <si>
    <t>сводная бюджетная роспись на 1 января отчетного года</t>
  </si>
  <si>
    <r>
      <t xml:space="preserve">Форма 5. </t>
    </r>
    <r>
      <rPr>
        <sz val="12"/>
        <color indexed="8"/>
        <rFont val="Times New Roman"/>
        <family val="1"/>
        <charset val="204"/>
      </rPr>
      <t xml:space="preserve">Отчет о достигнутых значениях целевых показателей (индикаторов) муниципальной программы «Реализация молодежной политики в Завьяловском районе» </t>
    </r>
  </si>
  <si>
    <t>Муниципальная программа «Реализация молодежной политики в Завьяловском районе»</t>
  </si>
  <si>
    <r>
      <t>Форма 6.</t>
    </r>
    <r>
      <rPr>
        <sz val="12"/>
        <color indexed="8"/>
        <rFont val="Times New Roman"/>
        <family val="1"/>
        <charset val="204"/>
      </rPr>
      <t xml:space="preserve"> Сведения о внесенных за отчетный период изменениях в муниципальную программу «Реализация молодежной политики в Завьяловском районе» </t>
    </r>
  </si>
  <si>
    <r>
      <t xml:space="preserve">Форма 7. </t>
    </r>
    <r>
      <rPr>
        <sz val="12"/>
        <color indexed="8"/>
        <rFont val="Times New Roman"/>
        <family val="1"/>
        <charset val="204"/>
      </rPr>
      <t>Результаты оценки эффективности муниципальной программы «Реализация молодежной политики в Завьяловском район»  за 2022 год</t>
    </r>
  </si>
  <si>
    <t xml:space="preserve">«Реализация молодежной политики в Завьяловском районе» </t>
  </si>
  <si>
    <t>Факт за 2021 год</t>
  </si>
  <si>
    <t>План на конец  2022 года</t>
  </si>
  <si>
    <t>Факт на конец 2022 года</t>
  </si>
  <si>
    <t>Факт на конец  2022 года</t>
  </si>
  <si>
    <t xml:space="preserve">Реализация молодежной политики в Завьяловском районе
</t>
  </si>
  <si>
    <t xml:space="preserve"> </t>
  </si>
  <si>
    <t xml:space="preserve">Муниципальная программа «Реализация молодежной политики в Завьяловском районе»
</t>
  </si>
  <si>
    <t>Управление культуры, спорта, молодежной политики и архивного дела</t>
  </si>
  <si>
    <t xml:space="preserve">Управление экономического развития
</t>
  </si>
  <si>
    <t>Расходы бюджета муниципального района на оказание муниципальной услуги (выполнение работы), тыс. рублей</t>
  </si>
  <si>
    <t>Внесение изменений в муниципальную программу в части корректировки объема бюджетных ассигнований, предусмотренных на ее реализацию</t>
  </si>
  <si>
    <t>Заместитель главы Администрации муниципального образования «Муниципальный округ Завьяловский район Удмуртской Республики» по социальному комплексу</t>
  </si>
  <si>
    <t>Управление культуры, спорта, молодежной политики и архивного дела Администрации муниципального образования  «Муниципальный округ Завьяловский район Удмуртской Республики»</t>
  </si>
  <si>
    <t>Организация временного трудоустройства молодежи</t>
  </si>
  <si>
    <t xml:space="preserve">Всего в 2022 году было заключено 194 срочных трудовых договоров с несовершеннолетними гражданами в возрасте от 14 до 18 лет в свободное от учебы время </t>
  </si>
  <si>
    <t>Факт на начало отчетного периода (за 2021 год)</t>
  </si>
  <si>
    <t xml:space="preserve">Достижение и значительное перевыполнение планового показателя стало возможным через реализацию программ по временному трудосутройству несовершеннолетних граждан, по организации профильных смен и разновозрастных коллективов. Также был реализован проект "Абонемент" для несовершеннолетних, находящихся в ТЖС   </t>
  </si>
  <si>
    <t>В 2022 году количество участников профилактических мероприятий возросло в связи с активным вклюением в реализацию Профкалендаря учреждений образования, культуры и спорта. Рост показателя свидетельствует о наибольшей "включенности" в процесс его реализации органов системы профилактики и своевременном предоставлении отчетности, а также снятия ограничений по проведению массовых мероприятий</t>
  </si>
  <si>
    <t>Количество молодежи, участвующей в реализации мероприятий по организации отдыха и занятости, в том числе в каникулярный период (организация деятельности временных детских разновозрастных коллективов, реализация вариативных программ в сфере отдыха подростков и молодежи, организация временного трудоустройства молодежи)</t>
  </si>
  <si>
    <t xml:space="preserve">Проведение плановых мероприятий по поддержке и развитию добровольчества позволили не только сохранить количество участников добровольческих объединений, но и перевыполнить плановое значение </t>
  </si>
  <si>
    <t>Достижение и перевыполнение планового показателя удалось достичь благодаря снятию ограничений по проведению массовых мероприятий. Также предоставлена полная информация по мероприятиям для молодежи от СДК района</t>
  </si>
  <si>
    <t xml:space="preserve">В 2022 году количество участников мероприятий "профилактического календаря" составило 233803 человека и увеличилось в сравнении с 2021 годом на 43714 человек или на 23%.  
Увеличилось количества участников добровольческих общественных объединений в сравнении с 2021 годом на 86 человек или на 23,76% и составило 448 человек.
Увеличилось количество молодежи, участвующей в реализации мероприятий (проектов, программ) по отрасли «Молодежная политика», в сравнении с прошлым годом на 7616 человек или на 25,21 % и составило 37822 человек.
Количество молодежи, участвующей в реализации мероприятий по организации отдыха и занятости несовершеннолетних граждан в каникулярный период за 2022 год составило 1384 человека. В сравнении с прошлым годом показатель увеличился на 519 чел. или на 60%. </t>
  </si>
  <si>
    <r>
      <t xml:space="preserve">Увеличение количества молодых людей – участников мероприятий календаря профилактических дат «Профилактический календарь» до 76 250 человек;
увеличение количества участников добровольческих общественных объединений до 480 человек;
</t>
    </r>
    <r>
      <rPr>
        <sz val="10"/>
        <rFont val="Times New Roman"/>
        <family val="1"/>
        <charset val="204"/>
      </rPr>
      <t>увеличение количества молодежи, участвующей в реализации мероприятий (проектов, программ) по отрасли «Молодежная политика» до 31 200 человек;</t>
    </r>
    <r>
      <rPr>
        <sz val="10"/>
        <color theme="1"/>
        <rFont val="Times New Roman"/>
        <family val="1"/>
        <charset val="204"/>
      </rPr>
      <t xml:space="preserve">
увеличение числа молодежи, участвующей в реализации мероприятий по организации отдыха и занятости несовершеннолетних граждан в каникулярный период (организация деятельности временных детских разновозрастных коллективов, реализация вариативных программ в сфере отдыха подростков и молодежи, организация временного трудоустройства молодежи) до 825 человек</t>
    </r>
  </si>
  <si>
    <t>Ответственный исполнитель, соисполнители</t>
  </si>
  <si>
    <t>Расходы бюджета муниципального образования, тыс. руб.</t>
  </si>
  <si>
    <t>Наименование муниципальной программы, подпрограммы, основного мероприятия, мероприятия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</si>
  <si>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</si>
  <si>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</si>
  <si>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</si>
  <si>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>Управление культуры, спорта, молодежной политики и архивного дела Администрации муниципального образования "Муниципальный округЗавьяловский районУдмуртской Республики"</t>
  </si>
  <si>
    <t>Сводная бюджетная роспись на 1 января отчетного года</t>
  </si>
  <si>
    <t>Сводная бюджетная роспись на отчетную дату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</si>
</sst>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9" fontId="0" fillId="2" borderId="0" xfId="0" applyNumberFormat="1" applyFill="1"/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11" fillId="0" borderId="0" xfId="0" applyFont="1"/>
    <xf numFmtId="0" fontId="4" fillId="2" borderId="4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15" fillId="5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2" fontId="15" fillId="6" borderId="1" xfId="0" applyNumberFormat="1" applyFont="1" applyFill="1" applyBorder="1" applyAlignment="1">
      <alignment horizontal="center" vertical="center"/>
    </xf>
    <xf numFmtId="2" fontId="15" fillId="3" borderId="0" xfId="0" applyNumberFormat="1" applyFont="1" applyFill="1" applyAlignment="1">
      <alignment vertical="center"/>
    </xf>
    <xf numFmtId="0" fontId="0" fillId="0" borderId="0" xfId="0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4" borderId="9" xfId="0" applyFont="1" applyFill="1" applyBorder="1" applyAlignment="1">
      <alignment vertical="center"/>
    </xf>
    <xf numFmtId="0" fontId="14" fillId="4" borderId="0" xfId="0" applyFont="1" applyFill="1" applyAlignment="1">
      <alignment vertical="center"/>
    </xf>
    <xf numFmtId="0" fontId="0" fillId="5" borderId="1" xfId="0" applyFill="1" applyBorder="1" applyAlignment="1">
      <alignment horizontal="center"/>
    </xf>
    <xf numFmtId="0" fontId="15" fillId="5" borderId="1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2" fillId="3" borderId="0" xfId="0" applyFont="1" applyFill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justify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3" fontId="0" fillId="5" borderId="1" xfId="0" applyNumberForma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49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 applyProtection="1">
      <alignment horizontal="center" vertical="center"/>
      <protection locked="0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22" fillId="3" borderId="1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24" fillId="5" borderId="1" xfId="0" applyFont="1" applyFill="1" applyBorder="1" applyAlignment="1" applyProtection="1">
      <alignment horizontal="center" vertical="center"/>
      <protection locked="0"/>
    </xf>
    <xf numFmtId="0" fontId="24" fillId="5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165" fontId="26" fillId="0" borderId="1" xfId="0" applyNumberFormat="1" applyFont="1" applyBorder="1" applyAlignment="1">
      <alignment horizontal="center"/>
    </xf>
    <xf numFmtId="165" fontId="27" fillId="0" borderId="1" xfId="0" applyNumberFormat="1" applyFont="1" applyFill="1" applyBorder="1" applyAlignment="1">
      <alignment horizontal="center" vertical="top"/>
    </xf>
    <xf numFmtId="165" fontId="27" fillId="0" borderId="1" xfId="0" applyNumberFormat="1" applyFont="1" applyFill="1" applyBorder="1" applyAlignment="1">
      <alignment horizontal="center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/>
    <xf numFmtId="0" fontId="2" fillId="0" borderId="4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2" fontId="15" fillId="6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15" fillId="6" borderId="6" xfId="0" applyNumberFormat="1" applyFont="1" applyFill="1" applyBorder="1" applyAlignment="1">
      <alignment horizontal="center" vertical="center"/>
    </xf>
    <xf numFmtId="2" fontId="15" fillId="6" borderId="7" xfId="0" applyNumberFormat="1" applyFont="1" applyFill="1" applyBorder="1" applyAlignment="1">
      <alignment horizontal="center" vertical="center"/>
    </xf>
    <xf numFmtId="2" fontId="15" fillId="6" borderId="8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5"/>
  <sheetViews>
    <sheetView view="pageBreakPreview" zoomScale="120" zoomScaleSheetLayoutView="120" workbookViewId="0">
      <selection activeCell="O4" sqref="O4"/>
    </sheetView>
  </sheetViews>
  <sheetFormatPr defaultRowHeight="15"/>
  <cols>
    <col min="1" max="1" width="4.7109375" style="3" customWidth="1"/>
    <col min="2" max="2" width="3.85546875" style="3" customWidth="1"/>
    <col min="3" max="3" width="5.28515625" style="3" customWidth="1"/>
    <col min="4" max="4" width="5" style="3" customWidth="1"/>
    <col min="5" max="5" width="35.85546875" customWidth="1"/>
    <col min="6" max="6" width="33.28515625" customWidth="1"/>
    <col min="7" max="7" width="8.85546875" style="17" customWidth="1"/>
    <col min="8" max="9" width="8.85546875" style="18" customWidth="1"/>
    <col min="10" max="10" width="10.85546875" style="18" customWidth="1"/>
    <col min="11" max="11" width="8.85546875" style="40" customWidth="1"/>
    <col min="12" max="12" width="15.42578125" style="17" customWidth="1"/>
    <col min="13" max="13" width="13.85546875" style="17" customWidth="1"/>
    <col min="14" max="14" width="14.85546875" style="3" customWidth="1"/>
    <col min="15" max="15" width="12.5703125" style="3" customWidth="1"/>
    <col min="16" max="16" width="14.42578125" customWidth="1"/>
  </cols>
  <sheetData>
    <row r="1" spans="1:17" ht="48" customHeight="1">
      <c r="A1" s="177" t="s">
        <v>107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</row>
    <row r="2" spans="1:17" ht="17.45" customHeight="1" thickBot="1">
      <c r="A2" s="181" t="s">
        <v>106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"/>
    </row>
    <row r="3" spans="1:17" ht="59.45" customHeight="1">
      <c r="A3" s="178" t="s">
        <v>0</v>
      </c>
      <c r="B3" s="179"/>
      <c r="C3" s="179"/>
      <c r="D3" s="179"/>
      <c r="E3" s="179" t="s">
        <v>149</v>
      </c>
      <c r="F3" s="179" t="s">
        <v>1</v>
      </c>
      <c r="G3" s="179" t="s">
        <v>2</v>
      </c>
      <c r="H3" s="179"/>
      <c r="I3" s="179"/>
      <c r="J3" s="179"/>
      <c r="K3" s="179"/>
      <c r="L3" s="179" t="s">
        <v>148</v>
      </c>
      <c r="M3" s="179"/>
      <c r="N3" s="179"/>
      <c r="O3" s="182" t="s">
        <v>3</v>
      </c>
      <c r="P3" s="183"/>
    </row>
    <row r="4" spans="1:17" ht="58.5" customHeight="1">
      <c r="A4" s="72" t="s">
        <v>4</v>
      </c>
      <c r="B4" s="9" t="s">
        <v>5</v>
      </c>
      <c r="C4" s="9" t="s">
        <v>6</v>
      </c>
      <c r="D4" s="9" t="s">
        <v>7</v>
      </c>
      <c r="E4" s="180"/>
      <c r="F4" s="180"/>
      <c r="G4" s="43" t="s">
        <v>8</v>
      </c>
      <c r="H4" s="14" t="s">
        <v>9</v>
      </c>
      <c r="I4" s="14" t="s">
        <v>10</v>
      </c>
      <c r="J4" s="14" t="s">
        <v>11</v>
      </c>
      <c r="K4" s="43" t="s">
        <v>12</v>
      </c>
      <c r="L4" s="153" t="s">
        <v>154</v>
      </c>
      <c r="M4" s="153" t="s">
        <v>155</v>
      </c>
      <c r="N4" s="153" t="s">
        <v>13</v>
      </c>
      <c r="O4" s="153" t="s">
        <v>150</v>
      </c>
      <c r="P4" s="154" t="s">
        <v>151</v>
      </c>
    </row>
    <row r="5" spans="1:17" ht="15.75" customHeight="1">
      <c r="A5" s="184" t="s">
        <v>85</v>
      </c>
      <c r="B5" s="187">
        <v>0</v>
      </c>
      <c r="C5" s="187"/>
      <c r="D5" s="187"/>
      <c r="E5" s="193" t="s">
        <v>128</v>
      </c>
      <c r="F5" s="8" t="s">
        <v>15</v>
      </c>
      <c r="G5" s="10"/>
      <c r="H5" s="13"/>
      <c r="I5" s="13"/>
      <c r="J5" s="13"/>
      <c r="K5" s="25"/>
      <c r="L5" s="157">
        <f>L6</f>
        <v>10627.7</v>
      </c>
      <c r="M5" s="157">
        <f t="shared" ref="M5:N5" si="0">M6</f>
        <v>11663.6</v>
      </c>
      <c r="N5" s="157">
        <f t="shared" si="0"/>
        <v>11588.9</v>
      </c>
      <c r="O5" s="167">
        <f>N5/L5*100</f>
        <v>109.04428992161989</v>
      </c>
      <c r="P5" s="167">
        <f>N5/M5*100</f>
        <v>99.359545937789349</v>
      </c>
    </row>
    <row r="6" spans="1:17" ht="61.5" customHeight="1">
      <c r="A6" s="185"/>
      <c r="B6" s="188"/>
      <c r="C6" s="188"/>
      <c r="D6" s="188"/>
      <c r="E6" s="194"/>
      <c r="F6" s="152" t="s">
        <v>153</v>
      </c>
      <c r="G6" s="140">
        <v>285</v>
      </c>
      <c r="H6" s="141"/>
      <c r="I6" s="141"/>
      <c r="J6" s="141"/>
      <c r="K6" s="140"/>
      <c r="L6" s="158">
        <f>L9+L15</f>
        <v>10627.7</v>
      </c>
      <c r="M6" s="158">
        <f t="shared" ref="M6:N6" si="1">M9+M15</f>
        <v>11663.6</v>
      </c>
      <c r="N6" s="158">
        <f t="shared" si="1"/>
        <v>11588.9</v>
      </c>
      <c r="O6" s="168">
        <f t="shared" ref="O6:O17" si="2">N6/L6*100</f>
        <v>109.04428992161989</v>
      </c>
      <c r="P6" s="168">
        <f t="shared" ref="P6:P17" si="3">N6/M6*100</f>
        <v>99.359545937789349</v>
      </c>
    </row>
    <row r="7" spans="1:17" ht="24" customHeight="1">
      <c r="A7" s="186"/>
      <c r="B7" s="189"/>
      <c r="C7" s="189"/>
      <c r="D7" s="189"/>
      <c r="E7" s="195"/>
      <c r="F7" s="7" t="s">
        <v>71</v>
      </c>
      <c r="G7" s="140">
        <v>280</v>
      </c>
      <c r="H7" s="143"/>
      <c r="I7" s="144"/>
      <c r="J7" s="145"/>
      <c r="K7" s="142"/>
      <c r="L7" s="158"/>
      <c r="M7" s="158"/>
      <c r="N7" s="158"/>
      <c r="O7" s="168"/>
      <c r="P7" s="168"/>
    </row>
    <row r="8" spans="1:17" ht="15.75" customHeight="1">
      <c r="A8" s="169" t="s">
        <v>85</v>
      </c>
      <c r="B8" s="171">
        <v>0</v>
      </c>
      <c r="C8" s="173" t="s">
        <v>14</v>
      </c>
      <c r="D8" s="175"/>
      <c r="E8" s="196" t="s">
        <v>89</v>
      </c>
      <c r="F8" s="15" t="s">
        <v>15</v>
      </c>
      <c r="G8" s="160"/>
      <c r="H8" s="164"/>
      <c r="I8" s="164"/>
      <c r="J8" s="161"/>
      <c r="K8" s="165"/>
      <c r="L8" s="157">
        <v>10055.6</v>
      </c>
      <c r="M8" s="157">
        <v>10055.6</v>
      </c>
      <c r="N8" s="157">
        <v>9982.4</v>
      </c>
      <c r="O8" s="168">
        <f t="shared" si="2"/>
        <v>99.272047416365012</v>
      </c>
      <c r="P8" s="168">
        <f t="shared" si="3"/>
        <v>99.272047416365012</v>
      </c>
    </row>
    <row r="9" spans="1:17" ht="61.5" customHeight="1">
      <c r="A9" s="170"/>
      <c r="B9" s="172"/>
      <c r="C9" s="174"/>
      <c r="D9" s="190"/>
      <c r="E9" s="196"/>
      <c r="F9" s="163" t="s">
        <v>153</v>
      </c>
      <c r="G9" s="160">
        <v>285</v>
      </c>
      <c r="H9" s="164"/>
      <c r="I9" s="164"/>
      <c r="J9" s="161"/>
      <c r="K9" s="165"/>
      <c r="L9" s="166">
        <v>10055.6</v>
      </c>
      <c r="M9" s="166">
        <v>10055.6</v>
      </c>
      <c r="N9" s="157">
        <v>9982.4</v>
      </c>
      <c r="O9" s="168">
        <f t="shared" si="2"/>
        <v>99.272047416365012</v>
      </c>
      <c r="P9" s="168">
        <f t="shared" si="3"/>
        <v>99.272047416365012</v>
      </c>
    </row>
    <row r="10" spans="1:17" ht="17.25" customHeight="1">
      <c r="A10" s="127" t="s">
        <v>85</v>
      </c>
      <c r="B10" s="34">
        <v>0</v>
      </c>
      <c r="C10" s="127" t="s">
        <v>14</v>
      </c>
      <c r="D10" s="34">
        <v>1</v>
      </c>
      <c r="E10" s="190" t="s">
        <v>77</v>
      </c>
      <c r="F10" s="7" t="s">
        <v>129</v>
      </c>
      <c r="G10" s="140"/>
      <c r="H10" s="144"/>
      <c r="I10" s="144"/>
      <c r="J10" s="144"/>
      <c r="K10" s="146"/>
      <c r="L10" s="158"/>
      <c r="M10" s="158"/>
      <c r="N10" s="158"/>
      <c r="O10" s="168"/>
      <c r="P10" s="168"/>
    </row>
    <row r="11" spans="1:17" ht="60.75" customHeight="1">
      <c r="A11" s="128"/>
      <c r="B11" s="126"/>
      <c r="C11" s="128"/>
      <c r="D11" s="126"/>
      <c r="E11" s="190"/>
      <c r="F11" s="152" t="s">
        <v>153</v>
      </c>
      <c r="G11" s="140">
        <v>285</v>
      </c>
      <c r="H11" s="144" t="s">
        <v>70</v>
      </c>
      <c r="I11" s="144" t="s">
        <v>70</v>
      </c>
      <c r="J11" s="144" t="s">
        <v>102</v>
      </c>
      <c r="K11" s="146">
        <v>611</v>
      </c>
      <c r="L11" s="159">
        <v>10055.6</v>
      </c>
      <c r="M11" s="159">
        <v>10055.6</v>
      </c>
      <c r="N11" s="159">
        <v>9982.4</v>
      </c>
      <c r="O11" s="168">
        <f t="shared" si="2"/>
        <v>99.272047416365012</v>
      </c>
      <c r="P11" s="168">
        <f t="shared" si="3"/>
        <v>99.272047416365012</v>
      </c>
    </row>
    <row r="12" spans="1:17" ht="25.5" customHeight="1">
      <c r="A12" s="128"/>
      <c r="B12" s="126"/>
      <c r="C12" s="128"/>
      <c r="D12" s="126"/>
      <c r="E12" s="190"/>
      <c r="F12" s="152"/>
      <c r="G12" s="140"/>
      <c r="H12" s="144"/>
      <c r="I12" s="144"/>
      <c r="J12" s="144"/>
      <c r="K12" s="140"/>
      <c r="L12" s="159"/>
      <c r="M12" s="159"/>
      <c r="N12" s="159"/>
      <c r="O12" s="168"/>
      <c r="P12" s="168"/>
    </row>
    <row r="13" spans="1:17" ht="96">
      <c r="A13" s="127" t="s">
        <v>85</v>
      </c>
      <c r="B13" s="34">
        <v>0</v>
      </c>
      <c r="C13" s="127" t="s">
        <v>14</v>
      </c>
      <c r="D13" s="34">
        <v>2</v>
      </c>
      <c r="E13" s="108" t="s">
        <v>86</v>
      </c>
      <c r="F13" s="152"/>
      <c r="G13" s="140"/>
      <c r="H13" s="144"/>
      <c r="I13" s="144"/>
      <c r="J13" s="144"/>
      <c r="K13" s="140"/>
      <c r="L13" s="159"/>
      <c r="M13" s="159"/>
      <c r="N13" s="159"/>
      <c r="O13" s="168"/>
      <c r="P13" s="168"/>
    </row>
    <row r="14" spans="1:17">
      <c r="A14" s="169" t="s">
        <v>85</v>
      </c>
      <c r="B14" s="171">
        <v>0</v>
      </c>
      <c r="C14" s="173" t="s">
        <v>87</v>
      </c>
      <c r="D14" s="155"/>
      <c r="E14" s="156"/>
      <c r="F14" s="15" t="s">
        <v>15</v>
      </c>
      <c r="G14" s="160"/>
      <c r="H14" s="161"/>
      <c r="I14" s="161"/>
      <c r="J14" s="161"/>
      <c r="K14" s="160"/>
      <c r="L14" s="162">
        <f>L15</f>
        <v>572.1</v>
      </c>
      <c r="M14" s="162">
        <f t="shared" ref="M14:N14" si="4">M15</f>
        <v>1608</v>
      </c>
      <c r="N14" s="162">
        <f t="shared" si="4"/>
        <v>1606.5</v>
      </c>
      <c r="O14" s="168">
        <f t="shared" si="2"/>
        <v>280.80755112742526</v>
      </c>
      <c r="P14" s="168">
        <f t="shared" si="3"/>
        <v>99.906716417910445</v>
      </c>
    </row>
    <row r="15" spans="1:17" ht="72">
      <c r="A15" s="170"/>
      <c r="B15" s="172"/>
      <c r="C15" s="174"/>
      <c r="D15" s="155"/>
      <c r="E15" s="156"/>
      <c r="F15" s="163" t="s">
        <v>153</v>
      </c>
      <c r="G15" s="160">
        <v>285</v>
      </c>
      <c r="H15" s="161"/>
      <c r="I15" s="161"/>
      <c r="J15" s="161"/>
      <c r="K15" s="160"/>
      <c r="L15" s="162">
        <f>L16+L17</f>
        <v>572.1</v>
      </c>
      <c r="M15" s="162">
        <f t="shared" ref="M15:N15" si="5">M16+M17</f>
        <v>1608</v>
      </c>
      <c r="N15" s="162">
        <f t="shared" si="5"/>
        <v>1606.5</v>
      </c>
      <c r="O15" s="168">
        <f t="shared" si="2"/>
        <v>280.80755112742526</v>
      </c>
      <c r="P15" s="168">
        <f t="shared" si="3"/>
        <v>99.906716417910445</v>
      </c>
    </row>
    <row r="16" spans="1:17">
      <c r="A16" s="127"/>
      <c r="B16" s="34"/>
      <c r="C16" s="127"/>
      <c r="D16" s="175">
        <v>1</v>
      </c>
      <c r="E16" s="175" t="s">
        <v>88</v>
      </c>
      <c r="F16" s="191" t="s">
        <v>153</v>
      </c>
      <c r="G16" s="140">
        <v>285</v>
      </c>
      <c r="H16" s="144" t="s">
        <v>70</v>
      </c>
      <c r="I16" s="144" t="s">
        <v>70</v>
      </c>
      <c r="J16" s="144" t="s">
        <v>104</v>
      </c>
      <c r="K16" s="140">
        <v>612</v>
      </c>
      <c r="L16" s="159">
        <v>572.1</v>
      </c>
      <c r="M16" s="159">
        <v>572.1</v>
      </c>
      <c r="N16" s="159">
        <v>570.6</v>
      </c>
      <c r="O16" s="168">
        <f t="shared" si="2"/>
        <v>99.737808075511268</v>
      </c>
      <c r="P16" s="168">
        <f t="shared" si="3"/>
        <v>99.737808075511268</v>
      </c>
    </row>
    <row r="17" spans="1:16" ht="47.25" customHeight="1">
      <c r="A17" s="14" t="s">
        <v>85</v>
      </c>
      <c r="B17" s="43">
        <v>0</v>
      </c>
      <c r="C17" s="14" t="s">
        <v>87</v>
      </c>
      <c r="D17" s="176"/>
      <c r="E17" s="176"/>
      <c r="F17" s="192"/>
      <c r="G17" s="140">
        <v>285</v>
      </c>
      <c r="H17" s="144" t="s">
        <v>70</v>
      </c>
      <c r="I17" s="144" t="s">
        <v>70</v>
      </c>
      <c r="J17" s="144" t="s">
        <v>105</v>
      </c>
      <c r="K17" s="140">
        <v>612</v>
      </c>
      <c r="L17" s="159">
        <v>0</v>
      </c>
      <c r="M17" s="159">
        <v>1035.9000000000001</v>
      </c>
      <c r="N17" s="159">
        <v>1035.9000000000001</v>
      </c>
      <c r="O17" s="168" t="e">
        <f t="shared" si="2"/>
        <v>#DIV/0!</v>
      </c>
      <c r="P17" s="168">
        <f t="shared" si="3"/>
        <v>100</v>
      </c>
    </row>
    <row r="18" spans="1:16" ht="33.75" customHeight="1">
      <c r="A18" s="120"/>
      <c r="B18" s="121"/>
      <c r="C18" s="120"/>
      <c r="D18" s="59"/>
      <c r="E18" s="59"/>
      <c r="F18" s="65"/>
      <c r="G18" s="60"/>
      <c r="H18" s="61"/>
      <c r="I18" s="62"/>
      <c r="J18" s="61"/>
      <c r="K18" s="60"/>
      <c r="L18" s="63"/>
      <c r="M18" s="63"/>
      <c r="N18" s="63"/>
      <c r="O18" s="63"/>
      <c r="P18" s="63"/>
    </row>
    <row r="19" spans="1:16" ht="54" customHeight="1">
      <c r="A19" s="120"/>
      <c r="B19" s="121"/>
      <c r="C19" s="120"/>
      <c r="D19" s="59"/>
      <c r="E19" s="59"/>
      <c r="F19" s="65"/>
      <c r="G19" s="60"/>
      <c r="H19" s="61"/>
      <c r="I19" s="62"/>
      <c r="J19" s="61"/>
      <c r="K19" s="60"/>
      <c r="L19" s="63"/>
      <c r="M19" s="63"/>
      <c r="N19" s="63"/>
      <c r="O19" s="63"/>
      <c r="P19" s="64"/>
    </row>
    <row r="20" spans="1:16" ht="85.15" customHeight="1">
      <c r="A20" s="61"/>
      <c r="B20" s="60"/>
      <c r="C20" s="61"/>
      <c r="D20" s="66"/>
      <c r="E20" s="65"/>
      <c r="F20" s="65"/>
      <c r="G20" s="61"/>
      <c r="H20" s="61"/>
      <c r="I20" s="61"/>
      <c r="J20" s="61"/>
      <c r="K20" s="61"/>
      <c r="L20" s="61"/>
      <c r="M20" s="61"/>
      <c r="N20" s="61"/>
      <c r="O20" s="61"/>
      <c r="P20" s="61"/>
    </row>
    <row r="21" spans="1:16" ht="161.44999999999999" customHeight="1">
      <c r="A21" s="61"/>
      <c r="B21" s="66"/>
      <c r="C21" s="61"/>
      <c r="D21" s="66"/>
      <c r="E21" s="65"/>
      <c r="F21" s="65"/>
      <c r="G21" s="60"/>
      <c r="H21" s="61"/>
      <c r="I21" s="67"/>
      <c r="J21" s="61"/>
      <c r="K21" s="60"/>
      <c r="L21" s="63"/>
      <c r="M21" s="63"/>
      <c r="N21" s="63"/>
      <c r="O21" s="63"/>
      <c r="P21" s="64"/>
    </row>
    <row r="22" spans="1:16" ht="39" customHeight="1">
      <c r="A22" s="41"/>
      <c r="B22" s="41"/>
      <c r="C22" s="41"/>
      <c r="D22" s="35"/>
      <c r="E22" s="73"/>
      <c r="F22" s="74"/>
      <c r="G22" s="42"/>
      <c r="H22" s="41"/>
      <c r="I22" s="75"/>
      <c r="J22" s="41"/>
      <c r="K22" s="42"/>
      <c r="L22" s="26"/>
      <c r="M22" s="26"/>
      <c r="N22" s="26"/>
      <c r="O22" s="26"/>
      <c r="P22" s="58"/>
    </row>
    <row r="23" spans="1:16" ht="59.25" customHeight="1">
      <c r="A23" s="12"/>
      <c r="B23" s="12"/>
      <c r="C23" s="12"/>
      <c r="D23" s="37"/>
      <c r="E23" s="38"/>
      <c r="F23" s="7"/>
      <c r="G23" s="9"/>
      <c r="H23" s="12"/>
      <c r="I23" s="14"/>
      <c r="J23" s="12"/>
      <c r="K23" s="9"/>
      <c r="L23" s="19"/>
      <c r="M23" s="19"/>
      <c r="N23" s="19"/>
      <c r="O23" s="19"/>
      <c r="P23" s="36"/>
    </row>
    <row r="24" spans="1:16" ht="60" customHeight="1">
      <c r="A24" s="12"/>
      <c r="B24" s="12"/>
      <c r="C24" s="12"/>
      <c r="D24" s="37"/>
      <c r="E24" s="38"/>
      <c r="F24" s="38"/>
      <c r="G24" s="9"/>
      <c r="H24" s="12"/>
      <c r="I24" s="14"/>
      <c r="J24" s="12"/>
      <c r="K24" s="9"/>
      <c r="L24" s="19"/>
      <c r="M24" s="19"/>
      <c r="N24" s="19"/>
      <c r="O24" s="19"/>
      <c r="P24" s="36"/>
    </row>
    <row r="25" spans="1:16" ht="76.5" customHeight="1">
      <c r="A25" s="12"/>
      <c r="B25" s="43"/>
      <c r="C25" s="12"/>
      <c r="D25" s="43"/>
      <c r="E25" s="7"/>
      <c r="F25" s="7"/>
      <c r="G25" s="9"/>
      <c r="H25" s="12"/>
      <c r="I25" s="14"/>
      <c r="J25" s="12"/>
      <c r="K25" s="9"/>
      <c r="L25" s="19"/>
      <c r="M25" s="19"/>
      <c r="N25" s="19"/>
      <c r="O25" s="19"/>
      <c r="P25" s="36"/>
    </row>
    <row r="26" spans="1:16" ht="80.45" customHeight="1">
      <c r="A26" s="12"/>
      <c r="B26" s="12"/>
      <c r="C26" s="12"/>
      <c r="D26" s="37"/>
      <c r="E26" s="38"/>
      <c r="F26" s="7"/>
      <c r="G26" s="9"/>
      <c r="H26" s="12"/>
      <c r="I26" s="14"/>
      <c r="J26" s="12"/>
      <c r="K26" s="9"/>
      <c r="L26" s="19"/>
      <c r="M26" s="19"/>
      <c r="N26" s="19"/>
      <c r="O26" s="19"/>
      <c r="P26" s="36"/>
    </row>
    <row r="27" spans="1:16" ht="44.45" customHeight="1">
      <c r="A27" s="43"/>
      <c r="B27" s="43"/>
      <c r="C27" s="14"/>
      <c r="D27" s="43"/>
      <c r="E27" s="31"/>
      <c r="F27" s="7"/>
      <c r="G27" s="9"/>
      <c r="H27" s="12"/>
      <c r="I27" s="14"/>
      <c r="J27" s="12"/>
      <c r="K27" s="9"/>
      <c r="L27" s="16"/>
      <c r="M27" s="16"/>
      <c r="N27" s="16"/>
      <c r="O27" s="16"/>
      <c r="P27" s="36"/>
    </row>
    <row r="28" spans="1:16" ht="46.5" customHeight="1">
      <c r="A28" s="10"/>
      <c r="B28" s="10"/>
      <c r="C28" s="13"/>
      <c r="D28" s="10"/>
      <c r="E28" s="39"/>
      <c r="F28" s="15"/>
      <c r="G28" s="9"/>
      <c r="H28" s="12"/>
      <c r="I28" s="14"/>
      <c r="J28" s="12"/>
      <c r="K28" s="9"/>
      <c r="L28" s="16"/>
      <c r="M28" s="16"/>
      <c r="N28" s="16"/>
      <c r="O28" s="16"/>
      <c r="P28" s="16"/>
    </row>
    <row r="29" spans="1:16" ht="62.45" customHeight="1">
      <c r="A29" s="43"/>
      <c r="B29" s="43"/>
      <c r="C29" s="14"/>
      <c r="D29" s="43"/>
      <c r="E29" s="31"/>
      <c r="F29" s="7"/>
      <c r="G29" s="9"/>
      <c r="H29" s="12"/>
      <c r="I29" s="14"/>
      <c r="J29" s="12"/>
      <c r="K29" s="9"/>
      <c r="L29" s="16"/>
      <c r="M29" s="16"/>
      <c r="N29" s="16"/>
      <c r="O29" s="16"/>
      <c r="P29" s="16"/>
    </row>
    <row r="30" spans="1:16" ht="25.15" customHeight="1">
      <c r="A30" s="14"/>
      <c r="B30" s="43"/>
      <c r="C30" s="14"/>
      <c r="D30" s="43"/>
      <c r="E30" s="31"/>
      <c r="F30" s="7"/>
      <c r="G30" s="9"/>
      <c r="H30" s="12"/>
      <c r="I30" s="14"/>
      <c r="J30" s="12"/>
      <c r="K30" s="9"/>
      <c r="L30" s="16"/>
      <c r="M30" s="16"/>
      <c r="N30" s="16"/>
      <c r="O30" s="16"/>
      <c r="P30" s="36"/>
    </row>
    <row r="31" spans="1:16" ht="54" customHeight="1">
      <c r="A31" s="68"/>
      <c r="B31" s="68"/>
      <c r="C31" s="68"/>
      <c r="D31" s="68"/>
      <c r="E31" s="11"/>
      <c r="F31" s="11"/>
      <c r="G31" s="69"/>
      <c r="H31" s="70"/>
      <c r="I31" s="70"/>
      <c r="J31" s="70"/>
      <c r="K31" s="71"/>
      <c r="L31" s="69"/>
      <c r="M31" s="69"/>
      <c r="N31" s="68"/>
      <c r="O31" s="68"/>
      <c r="P31" s="11"/>
    </row>
    <row r="32" spans="1:16" ht="15" customHeight="1">
      <c r="A32" s="68"/>
      <c r="B32" s="68"/>
      <c r="C32" s="68"/>
      <c r="D32" s="68"/>
      <c r="E32" s="11"/>
      <c r="F32" s="11"/>
      <c r="G32" s="69"/>
      <c r="H32" s="70"/>
      <c r="I32" s="70"/>
      <c r="J32" s="70"/>
      <c r="K32" s="71"/>
      <c r="L32" s="69"/>
      <c r="M32" s="69"/>
      <c r="N32" s="68"/>
      <c r="O32" s="68"/>
      <c r="P32" s="11"/>
    </row>
    <row r="33" spans="1:16">
      <c r="A33" s="68"/>
      <c r="B33" s="68"/>
      <c r="C33" s="68"/>
      <c r="D33" s="68"/>
      <c r="E33" s="11"/>
      <c r="F33" s="11"/>
      <c r="G33" s="69"/>
      <c r="H33" s="70"/>
      <c r="I33" s="70"/>
      <c r="J33" s="70"/>
      <c r="K33" s="71"/>
      <c r="L33" s="69"/>
      <c r="M33" s="69"/>
      <c r="N33" s="68"/>
      <c r="O33" s="68"/>
      <c r="P33" s="11"/>
    </row>
    <row r="34" spans="1:16">
      <c r="A34" s="68"/>
      <c r="B34" s="68"/>
      <c r="C34" s="68"/>
      <c r="D34" s="68"/>
      <c r="E34" s="11"/>
      <c r="F34" s="11"/>
      <c r="G34" s="69"/>
      <c r="H34" s="70"/>
      <c r="I34" s="70"/>
      <c r="J34" s="70"/>
      <c r="K34" s="71"/>
      <c r="L34" s="69"/>
      <c r="M34" s="69"/>
      <c r="N34" s="68"/>
      <c r="O34" s="68"/>
      <c r="P34" s="11"/>
    </row>
    <row r="35" spans="1:16">
      <c r="A35" s="68"/>
      <c r="B35" s="68"/>
      <c r="C35" s="68"/>
      <c r="D35" s="68"/>
      <c r="E35" s="11"/>
      <c r="F35" s="11"/>
      <c r="G35" s="69"/>
      <c r="H35" s="70"/>
      <c r="I35" s="70"/>
      <c r="J35" s="70"/>
      <c r="K35" s="71"/>
      <c r="L35" s="69"/>
      <c r="M35" s="69"/>
      <c r="N35" s="68"/>
      <c r="O35" s="68"/>
      <c r="P35" s="11"/>
    </row>
    <row r="36" spans="1:16">
      <c r="A36" s="68"/>
      <c r="B36" s="68"/>
      <c r="C36" s="68"/>
      <c r="D36" s="68"/>
      <c r="E36" s="11"/>
      <c r="F36" s="11"/>
      <c r="G36" s="69"/>
      <c r="H36" s="70"/>
      <c r="I36" s="70"/>
      <c r="J36" s="70"/>
      <c r="K36" s="71"/>
      <c r="L36" s="69"/>
      <c r="M36" s="69"/>
      <c r="N36" s="68"/>
      <c r="O36" s="68"/>
      <c r="P36" s="11"/>
    </row>
    <row r="37" spans="1:16">
      <c r="A37" s="68"/>
      <c r="B37" s="68"/>
      <c r="C37" s="68"/>
      <c r="D37" s="68"/>
      <c r="E37" s="11"/>
      <c r="F37" s="11"/>
      <c r="G37" s="69"/>
      <c r="H37" s="70"/>
      <c r="I37" s="70"/>
      <c r="J37" s="70"/>
      <c r="K37" s="71"/>
      <c r="L37" s="69"/>
      <c r="M37" s="69"/>
      <c r="N37" s="68"/>
      <c r="O37" s="68"/>
      <c r="P37" s="11"/>
    </row>
    <row r="38" spans="1:16">
      <c r="A38" s="68"/>
      <c r="B38" s="68"/>
      <c r="C38" s="68"/>
      <c r="D38" s="68"/>
      <c r="E38" s="11"/>
      <c r="F38" s="11"/>
      <c r="G38" s="69"/>
      <c r="H38" s="70"/>
      <c r="I38" s="70"/>
      <c r="J38" s="70"/>
      <c r="K38" s="71"/>
      <c r="L38" s="69"/>
      <c r="M38" s="69"/>
      <c r="N38" s="68"/>
      <c r="O38" s="68"/>
      <c r="P38" s="11"/>
    </row>
    <row r="39" spans="1:16">
      <c r="A39" s="68"/>
      <c r="B39" s="68"/>
      <c r="C39" s="68"/>
      <c r="D39" s="68"/>
      <c r="E39" s="11"/>
      <c r="F39" s="11"/>
      <c r="G39" s="69"/>
      <c r="H39" s="70"/>
      <c r="I39" s="70"/>
      <c r="J39" s="70"/>
      <c r="K39" s="71"/>
      <c r="L39" s="69"/>
      <c r="M39" s="69"/>
      <c r="N39" s="68"/>
      <c r="O39" s="68"/>
      <c r="P39" s="11"/>
    </row>
    <row r="40" spans="1:16">
      <c r="A40" s="68"/>
      <c r="B40" s="68"/>
      <c r="C40" s="68"/>
      <c r="D40" s="68"/>
      <c r="E40" s="11"/>
      <c r="F40" s="11"/>
      <c r="G40" s="69"/>
      <c r="H40" s="70"/>
      <c r="I40" s="70"/>
      <c r="J40" s="70"/>
      <c r="K40" s="71"/>
      <c r="L40" s="69"/>
      <c r="M40" s="69"/>
      <c r="N40" s="68"/>
      <c r="O40" s="68"/>
      <c r="P40" s="11"/>
    </row>
    <row r="41" spans="1:16">
      <c r="A41" s="68"/>
      <c r="B41" s="68"/>
      <c r="C41" s="68"/>
      <c r="D41" s="68"/>
      <c r="E41" s="11"/>
      <c r="F41" s="11"/>
      <c r="G41" s="69"/>
      <c r="H41" s="70"/>
      <c r="I41" s="70"/>
      <c r="J41" s="70"/>
      <c r="K41" s="71"/>
      <c r="L41" s="69"/>
      <c r="M41" s="69"/>
      <c r="N41" s="68"/>
      <c r="O41" s="68"/>
      <c r="P41" s="11"/>
    </row>
    <row r="42" spans="1:16">
      <c r="A42" s="68"/>
      <c r="B42" s="68"/>
      <c r="C42" s="68"/>
      <c r="D42" s="68"/>
      <c r="E42" s="11"/>
      <c r="F42" s="11"/>
      <c r="G42" s="69"/>
      <c r="H42" s="70"/>
      <c r="I42" s="70"/>
      <c r="J42" s="70"/>
      <c r="K42" s="71"/>
      <c r="L42" s="69"/>
      <c r="M42" s="69"/>
      <c r="N42" s="68"/>
      <c r="O42" s="68"/>
      <c r="P42" s="11"/>
    </row>
    <row r="43" spans="1:16">
      <c r="A43" s="68"/>
      <c r="B43" s="68"/>
      <c r="C43" s="68"/>
      <c r="D43" s="68"/>
      <c r="E43" s="11"/>
      <c r="F43" s="11"/>
      <c r="G43" s="69"/>
      <c r="H43" s="70"/>
      <c r="I43" s="70"/>
      <c r="J43" s="70"/>
      <c r="K43" s="71"/>
      <c r="L43" s="69"/>
      <c r="M43" s="69"/>
      <c r="N43" s="68"/>
      <c r="O43" s="68"/>
      <c r="P43" s="11"/>
    </row>
    <row r="44" spans="1:16">
      <c r="A44" s="68"/>
      <c r="B44" s="68"/>
      <c r="C44" s="68"/>
      <c r="D44" s="68"/>
      <c r="E44" s="11"/>
      <c r="F44" s="11"/>
      <c r="G44" s="69"/>
      <c r="H44" s="70"/>
      <c r="I44" s="70"/>
      <c r="J44" s="70"/>
      <c r="K44" s="71"/>
      <c r="L44" s="69"/>
      <c r="M44" s="69"/>
      <c r="N44" s="68"/>
      <c r="O44" s="68"/>
      <c r="P44" s="11"/>
    </row>
    <row r="45" spans="1:16">
      <c r="A45" s="68"/>
      <c r="B45" s="68"/>
      <c r="C45" s="68"/>
      <c r="D45" s="68"/>
      <c r="E45" s="11"/>
      <c r="F45" s="11"/>
      <c r="G45" s="69"/>
      <c r="H45" s="70"/>
      <c r="I45" s="70"/>
      <c r="J45" s="70"/>
      <c r="K45" s="71"/>
      <c r="L45" s="69"/>
      <c r="M45" s="69"/>
      <c r="N45" s="68"/>
      <c r="O45" s="68"/>
      <c r="P45" s="11"/>
    </row>
    <row r="46" spans="1:16">
      <c r="A46" s="68"/>
      <c r="B46" s="68"/>
      <c r="C46" s="68"/>
      <c r="D46" s="68"/>
      <c r="E46" s="11"/>
      <c r="F46" s="11"/>
      <c r="G46" s="69"/>
      <c r="H46" s="70"/>
      <c r="I46" s="70"/>
      <c r="J46" s="70"/>
      <c r="K46" s="71"/>
      <c r="L46" s="69"/>
      <c r="M46" s="69"/>
      <c r="N46" s="68"/>
      <c r="O46" s="68"/>
      <c r="P46" s="11"/>
    </row>
    <row r="47" spans="1:16">
      <c r="A47" s="68"/>
      <c r="B47" s="68"/>
      <c r="C47" s="68"/>
      <c r="D47" s="68"/>
      <c r="E47" s="11"/>
      <c r="F47" s="11"/>
      <c r="G47" s="69"/>
      <c r="H47" s="70"/>
      <c r="I47" s="70"/>
      <c r="J47" s="70"/>
      <c r="K47" s="71"/>
      <c r="L47" s="69"/>
      <c r="M47" s="69"/>
      <c r="N47" s="68"/>
      <c r="O47" s="68"/>
      <c r="P47" s="11"/>
    </row>
    <row r="48" spans="1:16">
      <c r="A48" s="68"/>
      <c r="B48" s="68"/>
      <c r="C48" s="68"/>
      <c r="D48" s="68"/>
      <c r="E48" s="11"/>
      <c r="F48" s="11"/>
      <c r="G48" s="69"/>
      <c r="H48" s="70"/>
      <c r="I48" s="70"/>
      <c r="J48" s="70"/>
      <c r="K48" s="71"/>
      <c r="L48" s="69"/>
      <c r="M48" s="69"/>
      <c r="N48" s="68"/>
      <c r="O48" s="68"/>
      <c r="P48" s="11"/>
    </row>
    <row r="49" spans="1:16">
      <c r="A49" s="68"/>
      <c r="B49" s="68"/>
      <c r="C49" s="68"/>
      <c r="D49" s="68"/>
      <c r="E49" s="11"/>
      <c r="F49" s="11"/>
      <c r="G49" s="69"/>
      <c r="H49" s="70"/>
      <c r="I49" s="70"/>
      <c r="J49" s="70"/>
      <c r="K49" s="71"/>
      <c r="L49" s="69"/>
      <c r="M49" s="69"/>
      <c r="N49" s="68"/>
      <c r="O49" s="68"/>
      <c r="P49" s="11"/>
    </row>
    <row r="50" spans="1:16">
      <c r="A50" s="68"/>
      <c r="B50" s="68"/>
      <c r="C50" s="68"/>
      <c r="D50" s="68"/>
      <c r="E50" s="11"/>
      <c r="F50" s="11"/>
      <c r="G50" s="69"/>
      <c r="H50" s="70"/>
      <c r="I50" s="70"/>
      <c r="J50" s="70"/>
      <c r="K50" s="71"/>
      <c r="L50" s="69"/>
      <c r="M50" s="69"/>
      <c r="N50" s="68"/>
      <c r="O50" s="68"/>
      <c r="P50" s="11"/>
    </row>
    <row r="51" spans="1:16">
      <c r="A51" s="68"/>
      <c r="B51" s="68"/>
      <c r="C51" s="68"/>
      <c r="D51" s="68"/>
      <c r="E51" s="11"/>
      <c r="F51" s="11"/>
      <c r="G51" s="69"/>
      <c r="H51" s="70"/>
      <c r="I51" s="70"/>
      <c r="J51" s="70"/>
      <c r="K51" s="71"/>
      <c r="L51" s="69"/>
      <c r="M51" s="69"/>
      <c r="N51" s="68"/>
      <c r="O51" s="68"/>
      <c r="P51" s="11"/>
    </row>
    <row r="52" spans="1:16">
      <c r="A52" s="68"/>
      <c r="B52" s="68"/>
      <c r="C52" s="68"/>
      <c r="D52" s="68"/>
      <c r="E52" s="11"/>
      <c r="F52" s="11"/>
      <c r="G52" s="69"/>
      <c r="H52" s="70"/>
      <c r="I52" s="70"/>
      <c r="J52" s="70"/>
      <c r="K52" s="71"/>
      <c r="L52" s="69"/>
      <c r="M52" s="69"/>
      <c r="N52" s="68"/>
      <c r="O52" s="68"/>
      <c r="P52" s="11"/>
    </row>
    <row r="53" spans="1:16">
      <c r="A53" s="68"/>
      <c r="B53" s="68"/>
      <c r="C53" s="68"/>
      <c r="D53" s="68"/>
      <c r="E53" s="11"/>
      <c r="F53" s="11"/>
      <c r="G53" s="69"/>
      <c r="H53" s="70"/>
      <c r="I53" s="70"/>
      <c r="J53" s="70"/>
      <c r="K53" s="71"/>
      <c r="L53" s="69"/>
      <c r="M53" s="69"/>
      <c r="N53" s="68"/>
      <c r="O53" s="68"/>
      <c r="P53" s="11"/>
    </row>
    <row r="54" spans="1:16">
      <c r="A54" s="68"/>
      <c r="B54" s="68"/>
      <c r="C54" s="68"/>
      <c r="D54" s="68"/>
      <c r="E54" s="11"/>
      <c r="F54" s="11"/>
      <c r="G54" s="69"/>
      <c r="H54" s="70"/>
      <c r="I54" s="70"/>
      <c r="J54" s="70"/>
      <c r="K54" s="71"/>
      <c r="L54" s="69"/>
      <c r="M54" s="69"/>
      <c r="N54" s="68"/>
      <c r="O54" s="68"/>
      <c r="P54" s="11"/>
    </row>
    <row r="55" spans="1:16">
      <c r="A55" s="68"/>
      <c r="B55" s="68"/>
      <c r="C55" s="68"/>
      <c r="D55" s="68"/>
      <c r="E55" s="11"/>
      <c r="F55" s="11"/>
      <c r="G55" s="69"/>
      <c r="H55" s="70"/>
      <c r="I55" s="70"/>
      <c r="J55" s="70"/>
      <c r="K55" s="71"/>
      <c r="L55" s="69"/>
      <c r="M55" s="69"/>
      <c r="N55" s="68"/>
      <c r="O55" s="68"/>
      <c r="P55" s="11"/>
    </row>
    <row r="56" spans="1:16">
      <c r="A56" s="68"/>
      <c r="B56" s="68"/>
      <c r="C56" s="68"/>
      <c r="D56" s="68"/>
      <c r="E56" s="11"/>
      <c r="F56" s="11"/>
      <c r="G56" s="69"/>
      <c r="H56" s="70"/>
      <c r="I56" s="70"/>
      <c r="J56" s="70"/>
      <c r="K56" s="71"/>
      <c r="L56" s="69"/>
      <c r="M56" s="69"/>
      <c r="N56" s="68"/>
      <c r="O56" s="68"/>
      <c r="P56" s="11"/>
    </row>
    <row r="57" spans="1:16">
      <c r="A57" s="68"/>
      <c r="B57" s="68"/>
      <c r="C57" s="68"/>
      <c r="D57" s="68"/>
      <c r="E57" s="11"/>
      <c r="F57" s="11"/>
      <c r="G57" s="69"/>
      <c r="H57" s="70"/>
      <c r="I57" s="70"/>
      <c r="J57" s="70"/>
      <c r="K57" s="71"/>
      <c r="L57" s="69"/>
      <c r="M57" s="69"/>
      <c r="N57" s="68"/>
      <c r="O57" s="68"/>
      <c r="P57" s="11"/>
    </row>
    <row r="58" spans="1:16">
      <c r="A58" s="68"/>
      <c r="B58" s="68"/>
      <c r="C58" s="68"/>
      <c r="D58" s="68"/>
      <c r="E58" s="11"/>
      <c r="F58" s="11"/>
      <c r="G58" s="69"/>
      <c r="H58" s="70"/>
      <c r="I58" s="70"/>
      <c r="J58" s="70"/>
      <c r="K58" s="71"/>
      <c r="L58" s="69"/>
      <c r="M58" s="69"/>
      <c r="N58" s="68"/>
      <c r="O58" s="68"/>
      <c r="P58" s="11"/>
    </row>
    <row r="59" spans="1:16">
      <c r="A59" s="68"/>
      <c r="B59" s="68"/>
      <c r="C59" s="68"/>
      <c r="D59" s="68"/>
      <c r="E59" s="11"/>
      <c r="F59" s="11"/>
      <c r="G59" s="69"/>
      <c r="H59" s="70"/>
      <c r="I59" s="70"/>
      <c r="J59" s="70"/>
      <c r="K59" s="71"/>
      <c r="L59" s="69"/>
      <c r="M59" s="69"/>
      <c r="N59" s="68"/>
      <c r="O59" s="68"/>
      <c r="P59" s="11"/>
    </row>
    <row r="60" spans="1:16">
      <c r="A60" s="68"/>
      <c r="B60" s="68"/>
      <c r="C60" s="68"/>
      <c r="D60" s="68"/>
      <c r="E60" s="11"/>
      <c r="F60" s="11"/>
      <c r="G60" s="69"/>
      <c r="H60" s="70"/>
      <c r="I60" s="70"/>
      <c r="J60" s="70"/>
      <c r="K60" s="71"/>
      <c r="L60" s="69"/>
      <c r="M60" s="69"/>
      <c r="N60" s="68"/>
      <c r="O60" s="68"/>
      <c r="P60" s="11"/>
    </row>
    <row r="61" spans="1:16">
      <c r="A61" s="68"/>
      <c r="B61" s="68"/>
      <c r="C61" s="68"/>
      <c r="D61" s="68"/>
      <c r="E61" s="11"/>
      <c r="F61" s="11"/>
      <c r="G61" s="69"/>
      <c r="H61" s="70"/>
      <c r="I61" s="70"/>
      <c r="J61" s="70"/>
      <c r="K61" s="71"/>
      <c r="L61" s="69"/>
      <c r="M61" s="69"/>
      <c r="N61" s="68"/>
      <c r="O61" s="68"/>
      <c r="P61" s="11"/>
    </row>
    <row r="62" spans="1:16">
      <c r="A62" s="68"/>
      <c r="B62" s="68"/>
      <c r="C62" s="68"/>
      <c r="D62" s="68"/>
      <c r="E62" s="11"/>
      <c r="F62" s="11"/>
      <c r="G62" s="69"/>
      <c r="H62" s="70"/>
      <c r="I62" s="70"/>
      <c r="J62" s="70"/>
      <c r="K62" s="71"/>
      <c r="L62" s="69"/>
      <c r="M62" s="69"/>
      <c r="N62" s="68"/>
      <c r="O62" s="68"/>
      <c r="P62" s="11"/>
    </row>
    <row r="63" spans="1:16">
      <c r="A63" s="68"/>
      <c r="B63" s="68"/>
      <c r="C63" s="68"/>
      <c r="D63" s="68"/>
      <c r="E63" s="11"/>
      <c r="F63" s="11"/>
      <c r="G63" s="69"/>
      <c r="H63" s="70"/>
      <c r="I63" s="70"/>
      <c r="J63" s="70"/>
      <c r="K63" s="71"/>
      <c r="L63" s="69"/>
      <c r="M63" s="69"/>
      <c r="N63" s="68"/>
      <c r="O63" s="68"/>
      <c r="P63" s="11"/>
    </row>
    <row r="64" spans="1:16">
      <c r="A64" s="68"/>
      <c r="B64" s="68"/>
      <c r="C64" s="68"/>
      <c r="D64" s="68"/>
      <c r="E64" s="11"/>
      <c r="F64" s="11"/>
      <c r="G64" s="69"/>
      <c r="H64" s="70"/>
      <c r="I64" s="70"/>
      <c r="J64" s="70"/>
      <c r="K64" s="71"/>
      <c r="L64" s="69"/>
      <c r="M64" s="69"/>
      <c r="N64" s="68"/>
      <c r="O64" s="68"/>
      <c r="P64" s="11"/>
    </row>
    <row r="65" spans="1:16">
      <c r="A65" s="68"/>
      <c r="B65" s="68"/>
      <c r="C65" s="68"/>
      <c r="D65" s="68"/>
      <c r="E65" s="11"/>
      <c r="F65" s="11"/>
      <c r="G65" s="69"/>
      <c r="H65" s="70"/>
      <c r="I65" s="70"/>
      <c r="J65" s="70"/>
      <c r="K65" s="71"/>
      <c r="L65" s="69"/>
      <c r="M65" s="69"/>
      <c r="N65" s="68"/>
      <c r="O65" s="68"/>
      <c r="P65" s="11"/>
    </row>
    <row r="66" spans="1:16">
      <c r="A66" s="68"/>
      <c r="B66" s="68"/>
      <c r="C66" s="68"/>
      <c r="D66" s="68"/>
      <c r="E66" s="11"/>
      <c r="F66" s="11"/>
      <c r="G66" s="69"/>
      <c r="H66" s="70"/>
      <c r="I66" s="70"/>
      <c r="J66" s="70"/>
      <c r="K66" s="71"/>
      <c r="L66" s="69"/>
      <c r="M66" s="69"/>
      <c r="N66" s="68"/>
      <c r="O66" s="68"/>
      <c r="P66" s="11"/>
    </row>
    <row r="67" spans="1:16">
      <c r="A67" s="68"/>
      <c r="B67" s="68"/>
      <c r="C67" s="68"/>
      <c r="D67" s="68"/>
      <c r="E67" s="11"/>
      <c r="F67" s="11"/>
      <c r="G67" s="69"/>
      <c r="H67" s="70"/>
      <c r="I67" s="70"/>
      <c r="J67" s="70"/>
      <c r="K67" s="71"/>
      <c r="L67" s="69"/>
      <c r="M67" s="69"/>
      <c r="N67" s="68"/>
      <c r="O67" s="68"/>
      <c r="P67" s="11"/>
    </row>
    <row r="68" spans="1:16">
      <c r="A68" s="68"/>
      <c r="B68" s="68"/>
      <c r="C68" s="68"/>
      <c r="D68" s="68"/>
      <c r="E68" s="11"/>
      <c r="F68" s="11"/>
      <c r="G68" s="69"/>
      <c r="H68" s="70"/>
      <c r="I68" s="70"/>
      <c r="J68" s="70"/>
      <c r="K68" s="71"/>
      <c r="L68" s="69"/>
      <c r="M68" s="69"/>
      <c r="N68" s="68"/>
      <c r="O68" s="68"/>
      <c r="P68" s="11"/>
    </row>
    <row r="69" spans="1:16">
      <c r="A69" s="68"/>
      <c r="B69" s="68"/>
      <c r="C69" s="68"/>
      <c r="D69" s="68"/>
      <c r="E69" s="11"/>
      <c r="F69" s="11"/>
      <c r="G69" s="69"/>
      <c r="H69" s="70"/>
      <c r="I69" s="70"/>
      <c r="J69" s="70"/>
      <c r="K69" s="71"/>
      <c r="L69" s="69"/>
      <c r="M69" s="69"/>
      <c r="N69" s="68"/>
      <c r="O69" s="68"/>
      <c r="P69" s="11"/>
    </row>
    <row r="70" spans="1:16">
      <c r="A70" s="68"/>
      <c r="B70" s="68"/>
      <c r="C70" s="68"/>
      <c r="D70" s="68"/>
      <c r="E70" s="11"/>
      <c r="F70" s="11"/>
      <c r="G70" s="69"/>
      <c r="H70" s="70"/>
      <c r="I70" s="70"/>
      <c r="J70" s="70"/>
      <c r="K70" s="71"/>
      <c r="L70" s="69"/>
      <c r="M70" s="69"/>
      <c r="N70" s="68"/>
      <c r="O70" s="68"/>
      <c r="P70" s="11"/>
    </row>
    <row r="71" spans="1:16">
      <c r="A71" s="68"/>
      <c r="B71" s="68"/>
      <c r="C71" s="68"/>
      <c r="D71" s="68"/>
      <c r="E71" s="11"/>
      <c r="F71" s="11"/>
      <c r="G71" s="69"/>
      <c r="H71" s="70"/>
      <c r="I71" s="70"/>
      <c r="J71" s="70"/>
      <c r="K71" s="71"/>
      <c r="L71" s="69"/>
      <c r="M71" s="69"/>
      <c r="N71" s="68"/>
      <c r="O71" s="68"/>
      <c r="P71" s="11"/>
    </row>
    <row r="72" spans="1:16">
      <c r="A72" s="68"/>
      <c r="B72" s="68"/>
      <c r="C72" s="68"/>
      <c r="D72" s="68"/>
      <c r="E72" s="11"/>
      <c r="F72" s="11"/>
      <c r="G72" s="69"/>
      <c r="H72" s="70"/>
      <c r="I72" s="70"/>
      <c r="J72" s="70"/>
      <c r="K72" s="71"/>
      <c r="L72" s="69"/>
      <c r="M72" s="69"/>
      <c r="N72" s="68"/>
      <c r="O72" s="68"/>
      <c r="P72" s="11"/>
    </row>
    <row r="73" spans="1:16">
      <c r="A73" s="68"/>
      <c r="B73" s="68"/>
      <c r="C73" s="68"/>
      <c r="D73" s="68"/>
      <c r="E73" s="11"/>
      <c r="F73" s="11"/>
      <c r="G73" s="69"/>
      <c r="H73" s="70"/>
      <c r="I73" s="70"/>
      <c r="J73" s="70"/>
      <c r="K73" s="71"/>
      <c r="L73" s="69"/>
      <c r="M73" s="69"/>
      <c r="N73" s="68"/>
      <c r="O73" s="68"/>
      <c r="P73" s="11"/>
    </row>
    <row r="74" spans="1:16">
      <c r="A74" s="68"/>
      <c r="B74" s="68"/>
      <c r="C74" s="68"/>
      <c r="D74" s="68"/>
      <c r="E74" s="11"/>
      <c r="F74" s="11"/>
      <c r="G74" s="69"/>
      <c r="H74" s="70"/>
      <c r="I74" s="70"/>
      <c r="J74" s="70"/>
      <c r="K74" s="71"/>
      <c r="L74" s="69"/>
      <c r="M74" s="69"/>
      <c r="N74" s="68"/>
      <c r="O74" s="68"/>
      <c r="P74" s="11"/>
    </row>
    <row r="75" spans="1:16">
      <c r="A75" s="68"/>
      <c r="B75" s="68"/>
      <c r="C75" s="68"/>
      <c r="D75" s="68"/>
      <c r="E75" s="11"/>
      <c r="F75" s="11"/>
      <c r="G75" s="69"/>
      <c r="H75" s="70"/>
      <c r="I75" s="70"/>
      <c r="J75" s="70"/>
      <c r="K75" s="71"/>
      <c r="L75" s="69"/>
      <c r="M75" s="69"/>
      <c r="N75" s="68"/>
      <c r="O75" s="68"/>
      <c r="P75" s="11"/>
    </row>
    <row r="76" spans="1:16">
      <c r="A76" s="68"/>
      <c r="B76" s="68"/>
      <c r="C76" s="68"/>
      <c r="D76" s="68"/>
      <c r="E76" s="11"/>
      <c r="F76" s="11"/>
      <c r="G76" s="69"/>
      <c r="H76" s="70"/>
      <c r="I76" s="70"/>
      <c r="J76" s="70"/>
      <c r="K76" s="71"/>
      <c r="L76" s="69"/>
      <c r="M76" s="69"/>
      <c r="N76" s="68"/>
      <c r="O76" s="68"/>
      <c r="P76" s="11"/>
    </row>
    <row r="77" spans="1:16">
      <c r="A77" s="68"/>
      <c r="B77" s="68"/>
      <c r="C77" s="68"/>
      <c r="D77" s="68"/>
      <c r="E77" s="11"/>
      <c r="F77" s="11"/>
      <c r="G77" s="69"/>
      <c r="H77" s="70"/>
      <c r="I77" s="70"/>
      <c r="J77" s="70"/>
      <c r="K77" s="71"/>
      <c r="L77" s="69"/>
      <c r="M77" s="69"/>
      <c r="N77" s="68"/>
      <c r="O77" s="68"/>
      <c r="P77" s="11"/>
    </row>
    <row r="78" spans="1:16">
      <c r="A78" s="68"/>
      <c r="B78" s="68"/>
      <c r="C78" s="68"/>
      <c r="D78" s="68"/>
      <c r="E78" s="11"/>
      <c r="F78" s="11"/>
      <c r="G78" s="69"/>
      <c r="H78" s="70"/>
      <c r="I78" s="70"/>
      <c r="J78" s="70"/>
      <c r="K78" s="71"/>
      <c r="L78" s="69"/>
      <c r="M78" s="69"/>
      <c r="N78" s="68"/>
      <c r="O78" s="68"/>
      <c r="P78" s="11"/>
    </row>
    <row r="79" spans="1:16">
      <c r="A79" s="68"/>
      <c r="B79" s="68"/>
      <c r="C79" s="68"/>
      <c r="D79" s="68"/>
      <c r="E79" s="11"/>
      <c r="F79" s="11"/>
      <c r="G79" s="69"/>
      <c r="H79" s="70"/>
      <c r="I79" s="70"/>
      <c r="J79" s="70"/>
      <c r="K79" s="71"/>
      <c r="L79" s="69"/>
      <c r="M79" s="69"/>
      <c r="N79" s="68"/>
      <c r="O79" s="68"/>
      <c r="P79" s="11"/>
    </row>
    <row r="80" spans="1:16">
      <c r="A80" s="68"/>
      <c r="B80" s="68"/>
      <c r="C80" s="68"/>
      <c r="D80" s="68"/>
      <c r="E80" s="11"/>
      <c r="F80" s="11"/>
      <c r="G80" s="69"/>
      <c r="H80" s="70"/>
      <c r="I80" s="70"/>
      <c r="J80" s="70"/>
      <c r="K80" s="71"/>
      <c r="L80" s="69"/>
      <c r="M80" s="69"/>
      <c r="N80" s="68"/>
      <c r="O80" s="68"/>
      <c r="P80" s="11"/>
    </row>
    <row r="81" spans="1:16">
      <c r="A81" s="68"/>
      <c r="B81" s="68"/>
      <c r="C81" s="68"/>
      <c r="D81" s="68"/>
      <c r="E81" s="11"/>
      <c r="F81" s="11"/>
      <c r="G81" s="69"/>
      <c r="H81" s="70"/>
      <c r="I81" s="70"/>
      <c r="J81" s="70"/>
      <c r="K81" s="71"/>
      <c r="L81" s="69"/>
      <c r="M81" s="69"/>
      <c r="N81" s="68"/>
      <c r="O81" s="68"/>
      <c r="P81" s="11"/>
    </row>
    <row r="82" spans="1:16">
      <c r="A82" s="68"/>
      <c r="B82" s="68"/>
      <c r="C82" s="68"/>
      <c r="D82" s="68"/>
      <c r="E82" s="11"/>
      <c r="F82" s="11"/>
      <c r="G82" s="69"/>
      <c r="H82" s="70"/>
      <c r="I82" s="70"/>
      <c r="J82" s="70"/>
      <c r="K82" s="71"/>
      <c r="L82" s="69"/>
      <c r="M82" s="69"/>
      <c r="N82" s="68"/>
      <c r="O82" s="68"/>
      <c r="P82" s="11"/>
    </row>
    <row r="83" spans="1:16">
      <c r="A83" s="68"/>
      <c r="B83" s="68"/>
      <c r="C83" s="68"/>
      <c r="D83" s="68"/>
      <c r="E83" s="11"/>
      <c r="F83" s="11"/>
      <c r="G83" s="69"/>
      <c r="H83" s="70"/>
      <c r="I83" s="70"/>
      <c r="J83" s="70"/>
      <c r="K83" s="71"/>
      <c r="L83" s="69"/>
      <c r="M83" s="69"/>
      <c r="N83" s="68"/>
      <c r="O83" s="68"/>
      <c r="P83" s="11"/>
    </row>
    <row r="84" spans="1:16">
      <c r="A84" s="68"/>
      <c r="B84" s="68"/>
      <c r="C84" s="68"/>
      <c r="D84" s="68"/>
      <c r="E84" s="11"/>
      <c r="F84" s="11"/>
      <c r="G84" s="69"/>
      <c r="H84" s="70"/>
      <c r="I84" s="70"/>
      <c r="J84" s="70"/>
      <c r="K84" s="71"/>
      <c r="L84" s="69"/>
      <c r="M84" s="69"/>
      <c r="N84" s="68"/>
      <c r="O84" s="68"/>
      <c r="P84" s="11"/>
    </row>
    <row r="85" spans="1:16">
      <c r="A85" s="68"/>
      <c r="B85" s="68"/>
      <c r="C85" s="68"/>
      <c r="D85" s="68"/>
      <c r="E85" s="11"/>
      <c r="F85" s="11"/>
      <c r="G85" s="69"/>
      <c r="H85" s="70"/>
      <c r="I85" s="70"/>
      <c r="J85" s="70"/>
      <c r="K85" s="71"/>
      <c r="L85" s="69"/>
      <c r="M85" s="69"/>
      <c r="N85" s="68"/>
      <c r="O85" s="68"/>
      <c r="P85" s="11"/>
    </row>
    <row r="86" spans="1:16">
      <c r="A86" s="68"/>
      <c r="B86" s="68"/>
      <c r="C86" s="68"/>
      <c r="D86" s="68"/>
      <c r="E86" s="11"/>
      <c r="F86" s="11"/>
      <c r="G86" s="69"/>
      <c r="H86" s="70"/>
      <c r="I86" s="70"/>
      <c r="J86" s="70"/>
      <c r="K86" s="71"/>
      <c r="L86" s="69"/>
      <c r="M86" s="69"/>
      <c r="N86" s="68"/>
      <c r="O86" s="68"/>
      <c r="P86" s="11"/>
    </row>
    <row r="87" spans="1:16">
      <c r="A87" s="68"/>
      <c r="B87" s="68"/>
      <c r="C87" s="68"/>
      <c r="D87" s="68"/>
      <c r="E87" s="11"/>
      <c r="F87" s="11"/>
      <c r="G87" s="69"/>
      <c r="H87" s="70"/>
      <c r="I87" s="70"/>
      <c r="J87" s="70"/>
      <c r="K87" s="71"/>
      <c r="L87" s="69"/>
      <c r="M87" s="69"/>
      <c r="N87" s="68"/>
      <c r="O87" s="68"/>
      <c r="P87" s="11"/>
    </row>
    <row r="88" spans="1:16">
      <c r="A88" s="68"/>
      <c r="B88" s="68"/>
      <c r="C88" s="68"/>
      <c r="D88" s="68"/>
      <c r="E88" s="11"/>
      <c r="F88" s="11"/>
      <c r="G88" s="69"/>
      <c r="H88" s="70"/>
      <c r="I88" s="70"/>
      <c r="J88" s="70"/>
      <c r="K88" s="71"/>
      <c r="L88" s="69"/>
      <c r="M88" s="69"/>
      <c r="N88" s="68"/>
      <c r="O88" s="68"/>
      <c r="P88" s="11"/>
    </row>
    <row r="89" spans="1:16">
      <c r="A89" s="68"/>
      <c r="B89" s="68"/>
      <c r="C89" s="68"/>
      <c r="D89" s="68"/>
      <c r="E89" s="11"/>
      <c r="F89" s="11"/>
      <c r="G89" s="69"/>
      <c r="H89" s="70"/>
      <c r="I89" s="70"/>
      <c r="J89" s="70"/>
      <c r="K89" s="71"/>
      <c r="L89" s="69"/>
      <c r="M89" s="69"/>
      <c r="N89" s="68"/>
      <c r="O89" s="68"/>
      <c r="P89" s="11"/>
    </row>
    <row r="90" spans="1:16">
      <c r="A90" s="68"/>
      <c r="B90" s="68"/>
      <c r="C90" s="68"/>
      <c r="D90" s="68"/>
      <c r="E90" s="11"/>
      <c r="F90" s="11"/>
      <c r="G90" s="69"/>
      <c r="H90" s="70"/>
      <c r="I90" s="70"/>
      <c r="J90" s="70"/>
      <c r="K90" s="71"/>
      <c r="L90" s="69"/>
      <c r="M90" s="69"/>
      <c r="N90" s="68"/>
      <c r="O90" s="68"/>
      <c r="P90" s="11"/>
    </row>
    <row r="91" spans="1:16">
      <c r="A91" s="68"/>
      <c r="B91" s="68"/>
      <c r="C91" s="68"/>
      <c r="D91" s="68"/>
      <c r="E91" s="11"/>
      <c r="F91" s="11"/>
      <c r="G91" s="69"/>
      <c r="H91" s="70"/>
      <c r="I91" s="70"/>
      <c r="J91" s="70"/>
      <c r="K91" s="71"/>
      <c r="L91" s="69"/>
      <c r="M91" s="69"/>
      <c r="N91" s="68"/>
      <c r="O91" s="68"/>
      <c r="P91" s="11"/>
    </row>
    <row r="92" spans="1:16">
      <c r="A92" s="68"/>
      <c r="B92" s="68"/>
      <c r="C92" s="68"/>
      <c r="D92" s="68"/>
      <c r="E92" s="11"/>
      <c r="F92" s="11"/>
      <c r="G92" s="69"/>
      <c r="H92" s="70"/>
      <c r="I92" s="70"/>
      <c r="J92" s="70"/>
      <c r="K92" s="71"/>
      <c r="L92" s="69"/>
      <c r="M92" s="69"/>
      <c r="N92" s="68"/>
      <c r="O92" s="68"/>
      <c r="P92" s="11"/>
    </row>
    <row r="93" spans="1:16">
      <c r="A93" s="68"/>
      <c r="B93" s="68"/>
      <c r="C93" s="68"/>
      <c r="D93" s="68"/>
      <c r="E93" s="11"/>
      <c r="F93" s="11"/>
      <c r="G93" s="69"/>
      <c r="H93" s="70"/>
      <c r="I93" s="70"/>
      <c r="J93" s="70"/>
      <c r="K93" s="71"/>
      <c r="L93" s="69"/>
      <c r="M93" s="69"/>
      <c r="N93" s="68"/>
      <c r="O93" s="68"/>
      <c r="P93" s="11"/>
    </row>
    <row r="94" spans="1:16">
      <c r="A94" s="68"/>
      <c r="B94" s="68"/>
      <c r="C94" s="68"/>
      <c r="D94" s="68"/>
      <c r="E94" s="11"/>
      <c r="F94" s="11"/>
      <c r="G94" s="69"/>
      <c r="H94" s="70"/>
      <c r="I94" s="70"/>
      <c r="J94" s="70"/>
      <c r="K94" s="71"/>
      <c r="L94" s="69"/>
      <c r="M94" s="69"/>
      <c r="N94" s="68"/>
      <c r="O94" s="68"/>
      <c r="P94" s="11"/>
    </row>
    <row r="95" spans="1:16">
      <c r="A95" s="68"/>
      <c r="B95" s="68"/>
      <c r="C95" s="68"/>
      <c r="D95" s="68"/>
      <c r="E95" s="11"/>
      <c r="F95" s="11"/>
      <c r="G95" s="69"/>
      <c r="H95" s="70"/>
      <c r="I95" s="70"/>
      <c r="J95" s="70"/>
      <c r="K95" s="71"/>
      <c r="L95" s="69"/>
      <c r="M95" s="69"/>
      <c r="N95" s="68"/>
      <c r="O95" s="68"/>
      <c r="P95" s="11"/>
    </row>
  </sheetData>
  <mergeCells count="25">
    <mergeCell ref="F16:F17"/>
    <mergeCell ref="E10:E12"/>
    <mergeCell ref="E5:E7"/>
    <mergeCell ref="E8:E9"/>
    <mergeCell ref="D8:D9"/>
    <mergeCell ref="A8:A9"/>
    <mergeCell ref="B8:B9"/>
    <mergeCell ref="C8:C9"/>
    <mergeCell ref="E16:E17"/>
    <mergeCell ref="A14:A15"/>
    <mergeCell ref="B14:B15"/>
    <mergeCell ref="C14:C15"/>
    <mergeCell ref="D16:D17"/>
    <mergeCell ref="A1:P1"/>
    <mergeCell ref="A3:D3"/>
    <mergeCell ref="E3:E4"/>
    <mergeCell ref="F3:F4"/>
    <mergeCell ref="G3:K3"/>
    <mergeCell ref="L3:N3"/>
    <mergeCell ref="A2:P2"/>
    <mergeCell ref="O3:P3"/>
    <mergeCell ref="A5:A7"/>
    <mergeCell ref="B5:B7"/>
    <mergeCell ref="C5:C7"/>
    <mergeCell ref="D5:D7"/>
  </mergeCells>
  <phoneticPr fontId="13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16"/>
  <sheetViews>
    <sheetView view="pageBreakPreview" zoomScaleSheetLayoutView="100" workbookViewId="0">
      <selection activeCell="F23" sqref="F23"/>
    </sheetView>
  </sheetViews>
  <sheetFormatPr defaultRowHeight="15"/>
  <cols>
    <col min="2" max="2" width="7.85546875" customWidth="1"/>
    <col min="3" max="3" width="25" customWidth="1"/>
    <col min="4" max="4" width="46.7109375" customWidth="1"/>
    <col min="5" max="5" width="16.7109375" customWidth="1"/>
    <col min="6" max="6" width="12.7109375" style="3" customWidth="1"/>
    <col min="7" max="7" width="18.5703125" style="20" customWidth="1"/>
  </cols>
  <sheetData>
    <row r="2" spans="1:14" ht="52.15" customHeight="1">
      <c r="A2" s="201" t="s">
        <v>108</v>
      </c>
      <c r="B2" s="201"/>
      <c r="C2" s="201"/>
      <c r="D2" s="201"/>
      <c r="E2" s="201"/>
      <c r="F2" s="201"/>
      <c r="G2" s="201"/>
      <c r="H2" s="1"/>
      <c r="I2" s="1"/>
      <c r="J2" s="1"/>
      <c r="K2" s="1"/>
      <c r="L2" s="1"/>
      <c r="M2" s="1"/>
      <c r="N2" s="1"/>
    </row>
    <row r="3" spans="1:14" ht="15.6" customHeight="1">
      <c r="A3" s="181" t="s">
        <v>109</v>
      </c>
      <c r="B3" s="181"/>
      <c r="C3" s="181"/>
      <c r="D3" s="181"/>
      <c r="E3" s="181"/>
      <c r="F3" s="181"/>
      <c r="G3" s="181"/>
      <c r="H3" s="1"/>
      <c r="I3" s="1"/>
      <c r="J3" s="1"/>
      <c r="K3" s="1"/>
      <c r="L3" s="1"/>
      <c r="M3" s="1"/>
      <c r="N3" s="1"/>
    </row>
    <row r="5" spans="1:14" ht="17.45" customHeight="1">
      <c r="A5" s="200" t="s">
        <v>16</v>
      </c>
      <c r="B5" s="200"/>
      <c r="C5" s="200" t="s">
        <v>17</v>
      </c>
      <c r="D5" s="200" t="s">
        <v>18</v>
      </c>
      <c r="E5" s="200" t="s">
        <v>19</v>
      </c>
      <c r="F5" s="200"/>
      <c r="G5" s="202" t="s">
        <v>20</v>
      </c>
      <c r="H5" s="2"/>
    </row>
    <row r="6" spans="1:14" ht="57" customHeight="1">
      <c r="A6" s="200"/>
      <c r="B6" s="200"/>
      <c r="C6" s="200"/>
      <c r="D6" s="200"/>
      <c r="E6" s="203" t="s">
        <v>152</v>
      </c>
      <c r="F6" s="200" t="s">
        <v>21</v>
      </c>
      <c r="G6" s="202"/>
      <c r="H6" s="2"/>
    </row>
    <row r="7" spans="1:14" ht="45.75" customHeight="1">
      <c r="A7" s="37" t="s">
        <v>4</v>
      </c>
      <c r="B7" s="37" t="s">
        <v>22</v>
      </c>
      <c r="C7" s="200"/>
      <c r="D7" s="200"/>
      <c r="E7" s="203"/>
      <c r="F7" s="200"/>
      <c r="G7" s="202"/>
      <c r="H7" s="2"/>
    </row>
    <row r="8" spans="1:14" ht="14.25" customHeight="1">
      <c r="A8" s="197" t="s">
        <v>85</v>
      </c>
      <c r="B8" s="198"/>
      <c r="C8" s="199" t="s">
        <v>130</v>
      </c>
      <c r="D8" s="15" t="s">
        <v>23</v>
      </c>
      <c r="E8" s="122">
        <f>E9+E16</f>
        <v>11664.6</v>
      </c>
      <c r="F8" s="122">
        <f>F9+F16</f>
        <v>11589.9</v>
      </c>
      <c r="G8" s="106">
        <f>F8/E8*100</f>
        <v>99.359600843577994</v>
      </c>
      <c r="H8" s="2"/>
    </row>
    <row r="9" spans="1:14" ht="29.25" customHeight="1">
      <c r="A9" s="197"/>
      <c r="B9" s="198"/>
      <c r="C9" s="199"/>
      <c r="D9" s="7" t="s">
        <v>110</v>
      </c>
      <c r="E9" s="122">
        <f>E11+E12</f>
        <v>11663.6</v>
      </c>
      <c r="F9" s="122">
        <f>F11+F12</f>
        <v>11588.9</v>
      </c>
      <c r="G9" s="106">
        <f>F9/E9*100</f>
        <v>99.359545937789349</v>
      </c>
      <c r="H9" s="2"/>
    </row>
    <row r="10" spans="1:14">
      <c r="A10" s="197"/>
      <c r="B10" s="198"/>
      <c r="C10" s="199"/>
      <c r="D10" s="39" t="s">
        <v>24</v>
      </c>
      <c r="E10" s="123"/>
      <c r="F10" s="123"/>
      <c r="G10" s="106"/>
      <c r="H10" s="2"/>
    </row>
    <row r="11" spans="1:14" ht="14.45" customHeight="1">
      <c r="A11" s="197"/>
      <c r="B11" s="198"/>
      <c r="C11" s="199"/>
      <c r="D11" s="7" t="s">
        <v>25</v>
      </c>
      <c r="E11" s="122">
        <v>10627.7</v>
      </c>
      <c r="F11" s="122">
        <v>10553</v>
      </c>
      <c r="G11" s="106">
        <f t="shared" ref="G11:G12" si="0">F11/E11*100</f>
        <v>99.297119790735522</v>
      </c>
      <c r="H11" s="2"/>
    </row>
    <row r="12" spans="1:14" ht="13.15" customHeight="1">
      <c r="A12" s="197"/>
      <c r="B12" s="198"/>
      <c r="C12" s="199"/>
      <c r="D12" s="7" t="s">
        <v>26</v>
      </c>
      <c r="E12" s="123">
        <v>1035.9000000000001</v>
      </c>
      <c r="F12" s="123">
        <v>1035.9000000000001</v>
      </c>
      <c r="G12" s="106">
        <f t="shared" si="0"/>
        <v>100</v>
      </c>
      <c r="H12" s="2"/>
    </row>
    <row r="13" spans="1:14" ht="17.45" customHeight="1">
      <c r="A13" s="197"/>
      <c r="B13" s="198"/>
      <c r="C13" s="199"/>
      <c r="D13" s="7" t="s">
        <v>27</v>
      </c>
      <c r="E13" s="106"/>
      <c r="F13" s="106"/>
      <c r="G13" s="106"/>
      <c r="H13" s="2"/>
    </row>
    <row r="14" spans="1:14" ht="27.6" customHeight="1">
      <c r="A14" s="197"/>
      <c r="B14" s="198"/>
      <c r="C14" s="199"/>
      <c r="D14" s="7" t="s">
        <v>28</v>
      </c>
      <c r="E14" s="106"/>
      <c r="F14" s="106"/>
      <c r="G14" s="106"/>
      <c r="H14" s="2"/>
    </row>
    <row r="15" spans="1:14" ht="24" customHeight="1">
      <c r="A15" s="197"/>
      <c r="B15" s="198"/>
      <c r="C15" s="199"/>
      <c r="D15" s="7" t="s">
        <v>111</v>
      </c>
      <c r="E15" s="106"/>
      <c r="F15" s="106"/>
      <c r="G15" s="106"/>
      <c r="H15" s="2"/>
    </row>
    <row r="16" spans="1:14" ht="19.149999999999999" customHeight="1">
      <c r="A16" s="197"/>
      <c r="B16" s="198"/>
      <c r="C16" s="199"/>
      <c r="D16" s="7" t="s">
        <v>29</v>
      </c>
      <c r="E16" s="106">
        <v>1</v>
      </c>
      <c r="F16" s="106">
        <v>1</v>
      </c>
      <c r="G16" s="106">
        <f>F16/E16*100</f>
        <v>100</v>
      </c>
      <c r="H16" s="2"/>
    </row>
  </sheetData>
  <mergeCells count="12">
    <mergeCell ref="A2:G2"/>
    <mergeCell ref="A3:G3"/>
    <mergeCell ref="D5:D7"/>
    <mergeCell ref="E5:F5"/>
    <mergeCell ref="G5:G7"/>
    <mergeCell ref="E6:E7"/>
    <mergeCell ref="F6:F7"/>
    <mergeCell ref="A8:A16"/>
    <mergeCell ref="B8:B16"/>
    <mergeCell ref="C8:C16"/>
    <mergeCell ref="A5:B6"/>
    <mergeCell ref="C5:C7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view="pageBreakPreview" zoomScale="80" zoomScaleNormal="90" zoomScaleSheetLayoutView="80" workbookViewId="0">
      <selection activeCell="F8" sqref="F8"/>
    </sheetView>
  </sheetViews>
  <sheetFormatPr defaultRowHeight="15"/>
  <cols>
    <col min="1" max="1" width="8.28515625" customWidth="1"/>
    <col min="2" max="3" width="5.28515625" customWidth="1"/>
    <col min="4" max="4" width="5" customWidth="1"/>
    <col min="5" max="5" width="35.85546875" customWidth="1"/>
    <col min="6" max="6" width="25.85546875" customWidth="1"/>
    <col min="7" max="7" width="12.85546875" style="3" customWidth="1"/>
    <col min="8" max="8" width="14.28515625" style="3" customWidth="1"/>
    <col min="9" max="9" width="55.140625" customWidth="1"/>
    <col min="10" max="10" width="78.42578125" customWidth="1"/>
    <col min="11" max="11" width="18.28515625" customWidth="1"/>
  </cols>
  <sheetData>
    <row r="1" spans="1:11" ht="40.15" customHeight="1">
      <c r="A1" s="177" t="s">
        <v>112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1" ht="15.6" customHeight="1">
      <c r="A2" s="181" t="s">
        <v>109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</row>
    <row r="3" spans="1:11">
      <c r="I3" s="24"/>
    </row>
    <row r="4" spans="1:11" ht="66" customHeight="1">
      <c r="A4" s="207" t="s">
        <v>0</v>
      </c>
      <c r="B4" s="207"/>
      <c r="C4" s="207"/>
      <c r="D4" s="207"/>
      <c r="E4" s="207" t="s">
        <v>47</v>
      </c>
      <c r="F4" s="200" t="s">
        <v>147</v>
      </c>
      <c r="G4" s="207" t="s">
        <v>48</v>
      </c>
      <c r="H4" s="207" t="s">
        <v>49</v>
      </c>
      <c r="I4" s="207" t="s">
        <v>50</v>
      </c>
      <c r="J4" s="207" t="s">
        <v>51</v>
      </c>
      <c r="K4" s="207" t="s">
        <v>52</v>
      </c>
    </row>
    <row r="5" spans="1:11">
      <c r="A5" s="6" t="s">
        <v>4</v>
      </c>
      <c r="B5" s="6" t="s">
        <v>22</v>
      </c>
      <c r="C5" s="6" t="s">
        <v>6</v>
      </c>
      <c r="D5" s="6" t="s">
        <v>7</v>
      </c>
      <c r="E5" s="207"/>
      <c r="F5" s="207"/>
      <c r="G5" s="207"/>
      <c r="H5" s="207"/>
      <c r="I5" s="207"/>
      <c r="J5" s="207"/>
      <c r="K5" s="207"/>
    </row>
    <row r="6" spans="1:11" ht="18" customHeight="1">
      <c r="A6" s="32" t="s">
        <v>85</v>
      </c>
      <c r="B6" s="33">
        <v>0</v>
      </c>
      <c r="C6" s="32"/>
      <c r="D6" s="33"/>
      <c r="E6" s="199" t="s">
        <v>113</v>
      </c>
      <c r="F6" s="204"/>
      <c r="G6" s="204"/>
      <c r="H6" s="204"/>
      <c r="I6" s="204"/>
      <c r="J6" s="204"/>
      <c r="K6" s="204"/>
    </row>
    <row r="7" spans="1:11" ht="17.25" customHeight="1">
      <c r="A7" s="107" t="s">
        <v>85</v>
      </c>
      <c r="B7" s="108"/>
      <c r="C7" s="107" t="s">
        <v>14</v>
      </c>
      <c r="D7" s="108"/>
      <c r="E7" s="205" t="s">
        <v>89</v>
      </c>
      <c r="F7" s="206"/>
      <c r="G7" s="206"/>
      <c r="H7" s="206"/>
      <c r="I7" s="206"/>
      <c r="J7" s="206"/>
      <c r="K7" s="206"/>
    </row>
    <row r="8" spans="1:11" ht="219" customHeight="1">
      <c r="A8" s="107" t="s">
        <v>85</v>
      </c>
      <c r="B8" s="108">
        <v>0</v>
      </c>
      <c r="C8" s="107" t="s">
        <v>14</v>
      </c>
      <c r="D8" s="108">
        <v>1</v>
      </c>
      <c r="E8" s="130" t="s">
        <v>90</v>
      </c>
      <c r="F8" s="28" t="s">
        <v>131</v>
      </c>
      <c r="G8" s="95" t="s">
        <v>91</v>
      </c>
      <c r="H8" s="109">
        <v>2022</v>
      </c>
      <c r="I8" s="98" t="s">
        <v>146</v>
      </c>
      <c r="J8" s="132" t="s">
        <v>145</v>
      </c>
      <c r="K8" s="110"/>
    </row>
    <row r="9" spans="1:11" ht="53.25" customHeight="1">
      <c r="A9" s="107" t="s">
        <v>85</v>
      </c>
      <c r="B9" s="108">
        <v>0</v>
      </c>
      <c r="C9" s="107" t="s">
        <v>14</v>
      </c>
      <c r="D9" s="108">
        <v>2</v>
      </c>
      <c r="E9" s="130" t="s">
        <v>88</v>
      </c>
      <c r="F9" s="28" t="s">
        <v>132</v>
      </c>
      <c r="G9" s="95" t="s">
        <v>91</v>
      </c>
      <c r="H9" s="109">
        <v>2022</v>
      </c>
      <c r="I9" s="98" t="s">
        <v>137</v>
      </c>
      <c r="J9" s="133" t="s">
        <v>138</v>
      </c>
      <c r="K9" s="110"/>
    </row>
    <row r="10" spans="1:11" ht="19.5" customHeight="1">
      <c r="A10" s="77"/>
      <c r="B10" s="77"/>
      <c r="C10" s="78"/>
      <c r="D10" s="77"/>
      <c r="E10" s="77"/>
      <c r="F10" s="79"/>
      <c r="G10" s="80"/>
      <c r="H10" s="80"/>
      <c r="I10" s="101"/>
      <c r="J10" s="83"/>
      <c r="K10" s="82"/>
    </row>
    <row r="11" spans="1:11" ht="21" customHeight="1">
      <c r="A11" s="78"/>
      <c r="B11" s="84"/>
      <c r="C11" s="78"/>
      <c r="D11" s="84"/>
      <c r="E11" s="77"/>
      <c r="F11" s="79"/>
      <c r="G11" s="80"/>
      <c r="H11" s="80"/>
      <c r="I11" s="79"/>
      <c r="J11" s="81"/>
      <c r="K11" s="82"/>
    </row>
    <row r="12" spans="1:11" ht="18" customHeight="1">
      <c r="A12" s="85"/>
      <c r="B12" s="85"/>
      <c r="C12" s="85"/>
      <c r="D12" s="86"/>
      <c r="E12" s="77"/>
      <c r="F12" s="79"/>
      <c r="G12" s="80"/>
      <c r="H12" s="80"/>
      <c r="I12" s="79"/>
      <c r="J12" s="81"/>
      <c r="K12" s="82"/>
    </row>
    <row r="13" spans="1:11" ht="17.25" customHeight="1">
      <c r="A13" s="85"/>
      <c r="B13" s="86"/>
      <c r="C13" s="85"/>
      <c r="D13" s="86"/>
      <c r="E13" s="77"/>
      <c r="F13" s="79"/>
      <c r="G13" s="80"/>
      <c r="H13" s="80"/>
      <c r="I13" s="79"/>
      <c r="J13" s="83"/>
      <c r="K13" s="82"/>
    </row>
    <row r="14" spans="1:11" ht="15.75" customHeight="1">
      <c r="A14" s="87"/>
      <c r="B14" s="86"/>
      <c r="C14" s="87"/>
      <c r="D14" s="84"/>
      <c r="E14" s="77"/>
      <c r="F14" s="83"/>
      <c r="G14" s="80"/>
      <c r="H14" s="80"/>
      <c r="I14" s="79"/>
      <c r="J14" s="83"/>
      <c r="K14" s="82"/>
    </row>
    <row r="15" spans="1:11" ht="16.5" customHeight="1">
      <c r="A15" s="87"/>
      <c r="B15" s="86"/>
      <c r="C15" s="87"/>
      <c r="D15" s="84"/>
      <c r="E15" s="77"/>
      <c r="F15" s="88"/>
      <c r="G15" s="80"/>
      <c r="H15" s="80"/>
      <c r="I15" s="79"/>
      <c r="J15" s="81"/>
      <c r="K15" s="82"/>
    </row>
    <row r="16" spans="1:11" ht="16.5" customHeight="1">
      <c r="A16" s="87"/>
      <c r="B16" s="87"/>
      <c r="C16" s="87"/>
      <c r="D16" s="84"/>
      <c r="E16" s="77"/>
      <c r="F16" s="77"/>
      <c r="G16" s="80"/>
      <c r="H16" s="80"/>
      <c r="I16" s="79"/>
      <c r="J16" s="83"/>
    </row>
    <row r="17" spans="1:11">
      <c r="A17" s="87"/>
      <c r="B17" s="84"/>
      <c r="C17" s="87"/>
      <c r="D17" s="84"/>
      <c r="E17" s="77"/>
      <c r="F17" s="77"/>
      <c r="G17" s="80"/>
      <c r="H17" s="80"/>
      <c r="I17" s="79"/>
      <c r="J17" s="79"/>
    </row>
    <row r="18" spans="1:11">
      <c r="A18" s="87"/>
      <c r="B18" s="84"/>
      <c r="C18" s="87"/>
      <c r="D18" s="84"/>
      <c r="E18" s="77"/>
      <c r="F18" s="77"/>
      <c r="G18" s="80"/>
      <c r="H18" s="80"/>
      <c r="I18" s="79"/>
      <c r="J18" s="83"/>
      <c r="K18" s="82"/>
    </row>
    <row r="19" spans="1:11" ht="12.75" customHeight="1">
      <c r="A19" s="87"/>
      <c r="B19" s="84"/>
      <c r="C19" s="87"/>
      <c r="D19" s="84"/>
      <c r="E19" s="77"/>
      <c r="F19" s="77"/>
      <c r="G19" s="80"/>
      <c r="H19" s="80"/>
      <c r="I19" s="79"/>
      <c r="J19" s="83"/>
      <c r="K19" s="79"/>
    </row>
    <row r="20" spans="1:11" ht="15.75" customHeight="1">
      <c r="A20" s="87"/>
      <c r="B20" s="84"/>
      <c r="C20" s="87"/>
      <c r="D20" s="84"/>
      <c r="E20" s="77"/>
      <c r="F20" s="77"/>
      <c r="G20" s="80"/>
      <c r="H20" s="80"/>
      <c r="I20" s="79"/>
      <c r="J20" s="83"/>
      <c r="K20" s="83"/>
    </row>
    <row r="21" spans="1:11" ht="17.25" customHeight="1">
      <c r="A21" s="87"/>
      <c r="B21" s="84"/>
      <c r="C21" s="87"/>
      <c r="D21" s="84"/>
      <c r="E21" s="77"/>
      <c r="F21" s="77"/>
      <c r="G21" s="80"/>
      <c r="H21" s="80"/>
      <c r="I21" s="79"/>
      <c r="J21" s="81"/>
      <c r="K21" s="83"/>
    </row>
    <row r="22" spans="1:11" ht="20.25" customHeight="1">
      <c r="A22" s="78"/>
      <c r="B22" s="84"/>
      <c r="C22" s="78"/>
      <c r="D22" s="84"/>
      <c r="E22" s="77"/>
      <c r="F22" s="77"/>
      <c r="G22" s="80"/>
      <c r="H22" s="80"/>
      <c r="I22" s="79"/>
      <c r="J22" s="83"/>
      <c r="K22" s="83"/>
    </row>
    <row r="23" spans="1:11" ht="20.25" customHeight="1">
      <c r="A23" s="78"/>
      <c r="B23" s="84"/>
      <c r="C23" s="78"/>
      <c r="D23" s="84"/>
      <c r="E23" s="77"/>
      <c r="F23" s="77"/>
      <c r="G23" s="80"/>
      <c r="H23" s="80"/>
      <c r="I23" s="79"/>
      <c r="J23" s="83"/>
      <c r="K23" s="79"/>
    </row>
    <row r="24" spans="1:11" ht="18" customHeight="1">
      <c r="A24" s="78"/>
      <c r="B24" s="84"/>
      <c r="C24" s="78"/>
      <c r="D24" s="84"/>
      <c r="E24" s="77"/>
      <c r="F24" s="77"/>
      <c r="G24" s="80"/>
      <c r="H24" s="80"/>
      <c r="I24" s="79"/>
      <c r="J24" s="83"/>
      <c r="K24" s="79"/>
    </row>
    <row r="25" spans="1:11" ht="16.5" customHeight="1">
      <c r="A25" s="89"/>
      <c r="B25" s="89"/>
      <c r="C25" s="78"/>
      <c r="D25" s="89"/>
      <c r="E25" s="83"/>
      <c r="F25" s="83"/>
      <c r="G25" s="80"/>
      <c r="H25" s="80"/>
      <c r="I25" s="83"/>
      <c r="J25" s="83"/>
      <c r="K25" s="29"/>
    </row>
    <row r="26" spans="1:11">
      <c r="A26" s="29"/>
      <c r="B26" s="29"/>
      <c r="C26" s="29"/>
      <c r="D26" s="29"/>
      <c r="E26" s="88"/>
      <c r="F26" s="83"/>
      <c r="G26" s="89"/>
      <c r="H26" s="89"/>
      <c r="I26" s="88"/>
      <c r="J26" s="81"/>
      <c r="K26" s="29"/>
    </row>
    <row r="27" spans="1:11">
      <c r="A27" s="88"/>
      <c r="B27" s="88"/>
      <c r="C27" s="88"/>
      <c r="D27" s="88"/>
      <c r="E27" s="83"/>
      <c r="F27" s="83"/>
      <c r="G27" s="80"/>
      <c r="H27" s="80"/>
      <c r="I27" s="83"/>
      <c r="J27" s="83"/>
      <c r="K27" s="29"/>
    </row>
    <row r="28" spans="1:11">
      <c r="A28" s="29"/>
      <c r="B28" s="29"/>
      <c r="C28" s="29"/>
      <c r="D28" s="29"/>
      <c r="E28" s="88"/>
      <c r="F28" s="83"/>
      <c r="G28" s="89"/>
      <c r="H28" s="89"/>
      <c r="I28" s="88"/>
      <c r="J28" s="81"/>
      <c r="K28" s="88"/>
    </row>
    <row r="29" spans="1:11">
      <c r="A29" s="88"/>
      <c r="B29" s="88"/>
      <c r="C29" s="88"/>
      <c r="D29" s="88"/>
      <c r="E29" s="83"/>
      <c r="F29" s="83"/>
      <c r="G29" s="89"/>
      <c r="H29" s="89"/>
      <c r="I29" s="83"/>
      <c r="J29" s="83"/>
      <c r="K29" s="88"/>
    </row>
    <row r="30" spans="1:11">
      <c r="A30" s="88"/>
      <c r="B30" s="88"/>
      <c r="C30" s="88"/>
      <c r="D30" s="88"/>
      <c r="E30" s="83"/>
      <c r="F30" s="83"/>
      <c r="G30" s="89"/>
      <c r="H30" s="89"/>
      <c r="I30" s="83"/>
      <c r="J30" s="81"/>
      <c r="K30" s="83"/>
    </row>
    <row r="31" spans="1:11">
      <c r="A31" s="88"/>
      <c r="B31" s="88"/>
      <c r="C31" s="88"/>
      <c r="D31" s="88"/>
      <c r="E31" s="83"/>
      <c r="F31" s="83"/>
      <c r="G31" s="89"/>
      <c r="H31" s="89"/>
      <c r="I31" s="83"/>
      <c r="J31" s="90"/>
      <c r="K31" s="83"/>
    </row>
    <row r="32" spans="1:11">
      <c r="A32" s="88"/>
      <c r="B32" s="88"/>
      <c r="C32" s="88"/>
      <c r="D32" s="88"/>
      <c r="E32" s="83"/>
      <c r="F32" s="83"/>
      <c r="G32" s="89"/>
      <c r="H32" s="89"/>
      <c r="I32" s="83"/>
      <c r="J32" s="81"/>
      <c r="K32" s="83"/>
    </row>
    <row r="33" spans="1:12">
      <c r="A33" s="88"/>
      <c r="B33" s="88"/>
      <c r="C33" s="88"/>
      <c r="D33" s="88"/>
      <c r="E33" s="83"/>
      <c r="F33" s="83"/>
      <c r="G33" s="89"/>
      <c r="H33" s="89"/>
      <c r="I33" s="83"/>
      <c r="J33" s="91"/>
      <c r="K33" s="83"/>
    </row>
    <row r="34" spans="1:12" ht="10.5" customHeight="1">
      <c r="A34" s="88"/>
      <c r="B34" s="88"/>
      <c r="C34" s="88"/>
      <c r="D34" s="88"/>
      <c r="E34" s="83"/>
      <c r="F34" s="83"/>
      <c r="G34" s="89"/>
      <c r="H34" s="89"/>
      <c r="I34" s="83"/>
      <c r="J34" s="83"/>
      <c r="K34" s="83"/>
    </row>
    <row r="35" spans="1:12" ht="22.5" customHeight="1">
      <c r="A35" s="88"/>
      <c r="B35" s="88"/>
      <c r="C35" s="88"/>
      <c r="D35" s="88"/>
      <c r="E35" s="83"/>
      <c r="F35" s="83"/>
      <c r="G35" s="89"/>
      <c r="H35" s="89"/>
      <c r="I35" s="83"/>
      <c r="J35" s="92"/>
      <c r="K35" s="83"/>
    </row>
    <row r="36" spans="1:12" ht="20.25" customHeight="1">
      <c r="A36" s="88"/>
      <c r="B36" s="88"/>
      <c r="C36" s="88"/>
      <c r="D36" s="88"/>
      <c r="E36" s="83"/>
      <c r="F36" s="83"/>
      <c r="G36" s="93"/>
      <c r="H36" s="93"/>
      <c r="I36" s="83"/>
      <c r="J36" s="83"/>
      <c r="K36" s="83"/>
    </row>
    <row r="37" spans="1:12" ht="20.25" customHeight="1">
      <c r="A37" s="88"/>
      <c r="B37" s="88"/>
      <c r="C37" s="88"/>
      <c r="D37" s="88"/>
      <c r="E37" s="83"/>
      <c r="F37" s="83"/>
      <c r="G37" s="93"/>
      <c r="H37" s="93"/>
      <c r="I37" s="83"/>
      <c r="J37" s="81"/>
      <c r="K37" s="83"/>
    </row>
    <row r="38" spans="1:12" ht="21.75" customHeight="1">
      <c r="A38" s="88"/>
      <c r="B38" s="88"/>
      <c r="C38" s="88"/>
      <c r="D38" s="88"/>
      <c r="E38" s="83"/>
      <c r="F38" s="83"/>
      <c r="G38" s="93"/>
      <c r="H38" s="93"/>
      <c r="I38" s="83"/>
      <c r="J38" s="83"/>
      <c r="K38" s="83"/>
    </row>
    <row r="39" spans="1:12">
      <c r="A39" s="88"/>
      <c r="B39" s="88"/>
      <c r="C39" s="88"/>
      <c r="D39" s="88"/>
      <c r="E39" s="83"/>
      <c r="F39" s="83"/>
      <c r="G39" s="93"/>
      <c r="H39" s="93"/>
      <c r="I39" s="83"/>
      <c r="J39" s="81"/>
      <c r="K39" s="83"/>
    </row>
    <row r="40" spans="1:12">
      <c r="A40" s="88"/>
      <c r="B40" s="88"/>
      <c r="C40" s="88"/>
      <c r="D40" s="88"/>
      <c r="E40" s="83"/>
      <c r="F40" s="83"/>
      <c r="G40" s="93"/>
      <c r="H40" s="93"/>
      <c r="I40" s="83"/>
      <c r="J40" s="83"/>
      <c r="K40" s="83"/>
    </row>
    <row r="41" spans="1:12" ht="18.75" customHeight="1">
      <c r="A41" s="88"/>
      <c r="B41" s="88"/>
      <c r="C41" s="88"/>
      <c r="D41" s="88"/>
      <c r="E41" s="83"/>
      <c r="F41" s="83"/>
      <c r="G41" s="93"/>
      <c r="H41" s="93"/>
      <c r="I41" s="83"/>
      <c r="J41" s="83"/>
      <c r="K41" s="83"/>
    </row>
    <row r="42" spans="1:12" ht="19.5" customHeight="1">
      <c r="A42" s="88"/>
      <c r="B42" s="88"/>
      <c r="C42" s="88"/>
      <c r="D42" s="88"/>
      <c r="E42" s="83"/>
      <c r="F42" s="83"/>
      <c r="G42" s="93"/>
      <c r="H42" s="93"/>
      <c r="I42" s="83"/>
      <c r="J42" s="90"/>
      <c r="K42" s="83"/>
    </row>
    <row r="43" spans="1:12">
      <c r="A43" s="88"/>
      <c r="B43" s="88"/>
      <c r="C43" s="88"/>
      <c r="D43" s="88"/>
      <c r="E43" s="83"/>
      <c r="F43" s="83"/>
      <c r="G43" s="93"/>
      <c r="H43" s="93"/>
      <c r="I43" s="83"/>
      <c r="J43" s="81"/>
      <c r="K43" s="83"/>
    </row>
    <row r="44" spans="1:12" s="27" customFormat="1" ht="12">
      <c r="A44" s="29"/>
      <c r="B44" s="29"/>
      <c r="C44" s="29"/>
      <c r="D44" s="29"/>
      <c r="E44" s="29"/>
      <c r="F44" s="29"/>
      <c r="G44" s="30"/>
      <c r="H44" s="30"/>
      <c r="I44" s="29"/>
      <c r="J44" s="29"/>
      <c r="K44" s="29"/>
      <c r="L44" s="76"/>
    </row>
    <row r="45" spans="1:12" s="27" customFormat="1" ht="12">
      <c r="A45" s="29"/>
      <c r="B45" s="29"/>
      <c r="C45" s="29"/>
      <c r="D45" s="29"/>
      <c r="E45" s="29"/>
      <c r="F45" s="29"/>
      <c r="G45" s="30"/>
      <c r="H45" s="30"/>
      <c r="I45" s="29"/>
      <c r="J45" s="29"/>
      <c r="K45" s="29"/>
      <c r="L45" s="76"/>
    </row>
    <row r="46" spans="1:12" s="29" customFormat="1" ht="12">
      <c r="G46" s="30"/>
      <c r="H46" s="30"/>
    </row>
  </sheetData>
  <mergeCells count="12">
    <mergeCell ref="E6:K6"/>
    <mergeCell ref="E7:K7"/>
    <mergeCell ref="J4:J5"/>
    <mergeCell ref="K4:K5"/>
    <mergeCell ref="A1:K1"/>
    <mergeCell ref="A2:K2"/>
    <mergeCell ref="A4:D4"/>
    <mergeCell ref="E4:E5"/>
    <mergeCell ref="F4:F5"/>
    <mergeCell ref="G4:G5"/>
    <mergeCell ref="H4:H5"/>
    <mergeCell ref="I4:I5"/>
  </mergeCells>
  <phoneticPr fontId="13" type="noConversion"/>
  <pageMargins left="0.31496062992125984" right="0.31496062992125984" top="0.35433070866141736" bottom="0.35433070866141736" header="0.31496062992125984" footer="0.31496062992125984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2"/>
  <sheetViews>
    <sheetView view="pageBreakPreview" zoomScaleSheetLayoutView="100" workbookViewId="0">
      <selection activeCell="I9" sqref="I9"/>
    </sheetView>
  </sheetViews>
  <sheetFormatPr defaultRowHeight="15"/>
  <cols>
    <col min="3" max="3" width="25.42578125" customWidth="1"/>
    <col min="4" max="4" width="19.42578125" customWidth="1"/>
    <col min="5" max="5" width="11.28515625" customWidth="1"/>
    <col min="8" max="8" width="10.7109375" customWidth="1"/>
    <col min="14" max="14" width="17" customWidth="1"/>
  </cols>
  <sheetData>
    <row r="2" spans="1:14" ht="30" customHeight="1">
      <c r="A2" s="208" t="s">
        <v>114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4" ht="15.6" customHeight="1">
      <c r="A3" s="181" t="s">
        <v>109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</row>
    <row r="5" spans="1:14" ht="79.900000000000006" customHeight="1">
      <c r="A5" s="207" t="s">
        <v>16</v>
      </c>
      <c r="B5" s="207"/>
      <c r="C5" s="207" t="s">
        <v>30</v>
      </c>
      <c r="D5" s="207" t="s">
        <v>31</v>
      </c>
      <c r="E5" s="207" t="s">
        <v>32</v>
      </c>
      <c r="F5" s="207" t="s">
        <v>33</v>
      </c>
      <c r="G5" s="207"/>
      <c r="H5" s="207"/>
      <c r="I5" s="200" t="s">
        <v>133</v>
      </c>
      <c r="J5" s="207"/>
      <c r="K5" s="207"/>
      <c r="L5" s="207" t="s">
        <v>3</v>
      </c>
      <c r="M5" s="207"/>
      <c r="N5" s="2"/>
    </row>
    <row r="6" spans="1:14" ht="45" customHeight="1">
      <c r="A6" s="207"/>
      <c r="B6" s="207"/>
      <c r="C6" s="207"/>
      <c r="D6" s="207"/>
      <c r="E6" s="207"/>
      <c r="F6" s="207" t="s">
        <v>34</v>
      </c>
      <c r="G6" s="207" t="s">
        <v>35</v>
      </c>
      <c r="H6" s="207" t="s">
        <v>36</v>
      </c>
      <c r="I6" s="200" t="s">
        <v>118</v>
      </c>
      <c r="J6" s="200" t="s">
        <v>117</v>
      </c>
      <c r="K6" s="207" t="s">
        <v>13</v>
      </c>
      <c r="L6" s="200" t="s">
        <v>115</v>
      </c>
      <c r="M6" s="200" t="s">
        <v>116</v>
      </c>
      <c r="N6" s="2"/>
    </row>
    <row r="7" spans="1:14" ht="32.25" customHeight="1">
      <c r="A7" s="94" t="s">
        <v>4</v>
      </c>
      <c r="B7" s="94" t="s">
        <v>22</v>
      </c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"/>
    </row>
    <row r="8" spans="1:14">
      <c r="A8" s="129" t="s">
        <v>85</v>
      </c>
      <c r="B8" s="94">
        <v>0</v>
      </c>
      <c r="C8" s="210" t="s">
        <v>78</v>
      </c>
      <c r="D8" s="211"/>
      <c r="E8" s="211"/>
      <c r="F8" s="211"/>
      <c r="G8" s="211"/>
      <c r="H8" s="211"/>
      <c r="I8" s="211"/>
      <c r="J8" s="211"/>
      <c r="K8" s="211"/>
      <c r="L8" s="211"/>
      <c r="M8" s="212"/>
      <c r="N8" s="2"/>
    </row>
    <row r="9" spans="1:14" ht="36">
      <c r="A9" s="217" t="s">
        <v>85</v>
      </c>
      <c r="B9" s="215">
        <v>0</v>
      </c>
      <c r="C9" s="213" t="s">
        <v>79</v>
      </c>
      <c r="D9" s="95" t="s">
        <v>92</v>
      </c>
      <c r="E9" s="37" t="s">
        <v>93</v>
      </c>
      <c r="F9" s="131"/>
      <c r="G9" s="131"/>
      <c r="H9" s="103"/>
      <c r="I9" s="135">
        <v>10055.6</v>
      </c>
      <c r="J9" s="135">
        <v>10055.6</v>
      </c>
      <c r="K9" s="106">
        <v>9982.4</v>
      </c>
      <c r="L9" s="147">
        <f>K9/I9*100</f>
        <v>99.272047416365012</v>
      </c>
      <c r="M9" s="147">
        <f>K9/J9*100</f>
        <v>99.272047416365012</v>
      </c>
      <c r="N9" s="2"/>
    </row>
    <row r="10" spans="1:14" ht="144" customHeight="1">
      <c r="A10" s="218"/>
      <c r="B10" s="216"/>
      <c r="C10" s="214"/>
      <c r="D10" s="95" t="s">
        <v>84</v>
      </c>
      <c r="E10" s="37" t="s">
        <v>81</v>
      </c>
      <c r="F10" s="94">
        <v>363</v>
      </c>
      <c r="G10" s="151">
        <v>759</v>
      </c>
      <c r="H10" s="103">
        <f>G10/F10*100</f>
        <v>209.09090909090909</v>
      </c>
      <c r="I10" s="136"/>
      <c r="J10" s="136"/>
      <c r="K10" s="106"/>
      <c r="L10" s="106"/>
      <c r="M10" s="106"/>
      <c r="N10" s="2"/>
    </row>
    <row r="11" spans="1:14">
      <c r="A11" s="209"/>
      <c r="B11" s="209"/>
      <c r="C11" s="209"/>
      <c r="D11" s="209"/>
      <c r="E11" s="209"/>
      <c r="F11" s="209"/>
      <c r="G11" s="209"/>
      <c r="H11" s="99" t="s">
        <v>82</v>
      </c>
      <c r="I11" s="135">
        <v>10055.6</v>
      </c>
      <c r="J11" s="135">
        <v>10055.6</v>
      </c>
      <c r="K11" s="106">
        <v>9982.4</v>
      </c>
      <c r="L11" s="102"/>
      <c r="M11" s="102"/>
    </row>
    <row r="12" spans="1:14">
      <c r="C12" s="5"/>
    </row>
  </sheetData>
  <mergeCells count="22">
    <mergeCell ref="A11:G11"/>
    <mergeCell ref="I5:K5"/>
    <mergeCell ref="F6:F7"/>
    <mergeCell ref="G6:G7"/>
    <mergeCell ref="H6:H7"/>
    <mergeCell ref="I6:I7"/>
    <mergeCell ref="J6:J7"/>
    <mergeCell ref="F5:H5"/>
    <mergeCell ref="C8:M8"/>
    <mergeCell ref="C9:C10"/>
    <mergeCell ref="B9:B10"/>
    <mergeCell ref="A9:A10"/>
    <mergeCell ref="A2:M2"/>
    <mergeCell ref="A3:M3"/>
    <mergeCell ref="L5:M5"/>
    <mergeCell ref="K6:K7"/>
    <mergeCell ref="L6:L7"/>
    <mergeCell ref="M6:M7"/>
    <mergeCell ref="A5:B6"/>
    <mergeCell ref="C5:C7"/>
    <mergeCell ref="D5:D7"/>
    <mergeCell ref="E5:E7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8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view="pageBreakPreview" zoomScale="90" zoomScaleSheetLayoutView="90" workbookViewId="0">
      <selection activeCell="H9" sqref="H9"/>
    </sheetView>
  </sheetViews>
  <sheetFormatPr defaultRowHeight="15"/>
  <cols>
    <col min="1" max="1" width="4.140625" customWidth="1"/>
    <col min="2" max="2" width="4.5703125" customWidth="1"/>
    <col min="3" max="3" width="6" customWidth="1"/>
    <col min="4" max="4" width="26.7109375" customWidth="1"/>
    <col min="5" max="5" width="11.28515625" customWidth="1"/>
    <col min="6" max="6" width="11" customWidth="1"/>
    <col min="9" max="9" width="11.140625" customWidth="1"/>
    <col min="10" max="10" width="11.85546875" customWidth="1"/>
    <col min="11" max="11" width="12.85546875" style="20" customWidth="1"/>
    <col min="12" max="12" width="57.7109375" customWidth="1"/>
  </cols>
  <sheetData>
    <row r="1" spans="1:15" ht="49.15" customHeight="1">
      <c r="A1" s="208" t="s">
        <v>119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1"/>
      <c r="N1" s="1"/>
      <c r="O1" s="1"/>
    </row>
    <row r="2" spans="1:15" ht="16.149999999999999" customHeight="1">
      <c r="A2" s="181" t="s">
        <v>106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4"/>
      <c r="N2" s="4"/>
      <c r="O2" s="4"/>
    </row>
    <row r="3" spans="1:15" ht="61.9" customHeight="1">
      <c r="A3" s="219" t="s">
        <v>16</v>
      </c>
      <c r="B3" s="219"/>
      <c r="C3" s="219" t="s">
        <v>37</v>
      </c>
      <c r="D3" s="219" t="s">
        <v>38</v>
      </c>
      <c r="E3" s="219" t="s">
        <v>39</v>
      </c>
      <c r="F3" s="219" t="s">
        <v>40</v>
      </c>
      <c r="G3" s="219"/>
      <c r="H3" s="219"/>
      <c r="I3" s="219" t="s">
        <v>41</v>
      </c>
      <c r="J3" s="219" t="s">
        <v>42</v>
      </c>
      <c r="K3" s="220" t="s">
        <v>43</v>
      </c>
      <c r="L3" s="219" t="s">
        <v>44</v>
      </c>
      <c r="M3" s="2"/>
    </row>
    <row r="4" spans="1:15" ht="46.15" customHeight="1">
      <c r="A4" s="219"/>
      <c r="B4" s="219"/>
      <c r="C4" s="219"/>
      <c r="D4" s="219"/>
      <c r="E4" s="219"/>
      <c r="F4" s="219" t="s">
        <v>139</v>
      </c>
      <c r="G4" s="219" t="s">
        <v>45</v>
      </c>
      <c r="H4" s="219" t="s">
        <v>46</v>
      </c>
      <c r="I4" s="219"/>
      <c r="J4" s="219"/>
      <c r="K4" s="220"/>
      <c r="L4" s="219"/>
      <c r="M4" s="2"/>
    </row>
    <row r="5" spans="1:15">
      <c r="A5" s="96" t="s">
        <v>4</v>
      </c>
      <c r="B5" s="96" t="s">
        <v>22</v>
      </c>
      <c r="C5" s="219"/>
      <c r="D5" s="219"/>
      <c r="E5" s="219"/>
      <c r="F5" s="219"/>
      <c r="G5" s="219"/>
      <c r="H5" s="219"/>
      <c r="I5" s="219"/>
      <c r="J5" s="219"/>
      <c r="K5" s="220"/>
      <c r="L5" s="219"/>
      <c r="M5" s="2"/>
    </row>
    <row r="6" spans="1:15">
      <c r="A6" s="96">
        <v>3</v>
      </c>
      <c r="B6" s="96">
        <v>0</v>
      </c>
      <c r="C6" s="6"/>
      <c r="D6" s="221" t="s">
        <v>120</v>
      </c>
      <c r="E6" s="222"/>
      <c r="F6" s="222"/>
      <c r="G6" s="222"/>
      <c r="H6" s="222"/>
      <c r="I6" s="222"/>
      <c r="J6" s="222"/>
      <c r="K6" s="222"/>
      <c r="L6" s="223"/>
      <c r="M6" s="2"/>
    </row>
    <row r="7" spans="1:15" ht="91.5" customHeight="1">
      <c r="A7" s="224"/>
      <c r="B7" s="224"/>
      <c r="C7" s="6">
        <v>1</v>
      </c>
      <c r="D7" s="149" t="s">
        <v>99</v>
      </c>
      <c r="E7" s="6" t="s">
        <v>80</v>
      </c>
      <c r="F7" s="97">
        <v>190089</v>
      </c>
      <c r="G7" s="97">
        <v>76100</v>
      </c>
      <c r="H7" s="97">
        <v>233803</v>
      </c>
      <c r="I7" s="111">
        <f>H7-G7</f>
        <v>157703</v>
      </c>
      <c r="J7" s="112">
        <f>H7*100/G7</f>
        <v>307.23127463863335</v>
      </c>
      <c r="K7" s="112">
        <f>H7*100/F7</f>
        <v>122.99659633119224</v>
      </c>
      <c r="L7" s="148" t="s">
        <v>141</v>
      </c>
      <c r="M7" s="2"/>
    </row>
    <row r="8" spans="1:15" ht="55.5" customHeight="1">
      <c r="A8" s="224"/>
      <c r="B8" s="224"/>
      <c r="C8" s="6">
        <v>2</v>
      </c>
      <c r="D8" s="150" t="s">
        <v>100</v>
      </c>
      <c r="E8" s="6" t="s">
        <v>80</v>
      </c>
      <c r="F8" s="113">
        <v>362</v>
      </c>
      <c r="G8" s="111">
        <v>372</v>
      </c>
      <c r="H8" s="113">
        <v>448</v>
      </c>
      <c r="I8" s="111">
        <f>H8-G8</f>
        <v>76</v>
      </c>
      <c r="J8" s="112">
        <f>H8*100/G8</f>
        <v>120.43010752688173</v>
      </c>
      <c r="K8" s="112">
        <f t="shared" ref="K8:K10" si="0">H8*100/F8</f>
        <v>123.75690607734806</v>
      </c>
      <c r="L8" s="134" t="s">
        <v>143</v>
      </c>
      <c r="M8" s="2"/>
    </row>
    <row r="9" spans="1:15" ht="65.25" customHeight="1">
      <c r="A9" s="224"/>
      <c r="B9" s="224"/>
      <c r="C9" s="6">
        <v>3</v>
      </c>
      <c r="D9" s="149" t="s">
        <v>83</v>
      </c>
      <c r="E9" s="6" t="s">
        <v>80</v>
      </c>
      <c r="F9" s="114">
        <v>30206</v>
      </c>
      <c r="G9" s="97">
        <v>31050</v>
      </c>
      <c r="H9" s="114">
        <v>37822</v>
      </c>
      <c r="I9" s="100">
        <f>H9-G9</f>
        <v>6772</v>
      </c>
      <c r="J9" s="112">
        <f t="shared" ref="J9:J10" si="1">H9*100/G9</f>
        <v>121.80998389694042</v>
      </c>
      <c r="K9" s="112">
        <f t="shared" si="0"/>
        <v>125.21353373501954</v>
      </c>
      <c r="L9" s="134" t="s">
        <v>144</v>
      </c>
      <c r="M9" s="2"/>
    </row>
    <row r="10" spans="1:15" ht="179.25" customHeight="1">
      <c r="A10" s="224"/>
      <c r="B10" s="224"/>
      <c r="C10" s="6">
        <v>4</v>
      </c>
      <c r="D10" s="98" t="s">
        <v>142</v>
      </c>
      <c r="E10" s="6" t="s">
        <v>80</v>
      </c>
      <c r="F10" s="113">
        <v>865</v>
      </c>
      <c r="G10" s="111">
        <v>825</v>
      </c>
      <c r="H10" s="113">
        <v>1384</v>
      </c>
      <c r="I10" s="111">
        <f>H10-G10</f>
        <v>559</v>
      </c>
      <c r="J10" s="112">
        <f t="shared" si="1"/>
        <v>167.75757575757575</v>
      </c>
      <c r="K10" s="112">
        <f t="shared" si="0"/>
        <v>160</v>
      </c>
      <c r="L10" s="134" t="s">
        <v>140</v>
      </c>
      <c r="M10" s="2"/>
    </row>
    <row r="12" spans="1:15" ht="14.45" customHeight="1"/>
  </sheetData>
  <mergeCells count="17">
    <mergeCell ref="D6:L6"/>
    <mergeCell ref="B7:B10"/>
    <mergeCell ref="A7:A10"/>
    <mergeCell ref="A1:L1"/>
    <mergeCell ref="A2:L2"/>
    <mergeCell ref="J3:J5"/>
    <mergeCell ref="K3:K5"/>
    <mergeCell ref="L3:L5"/>
    <mergeCell ref="F4:F5"/>
    <mergeCell ref="G4:G5"/>
    <mergeCell ref="H4:H5"/>
    <mergeCell ref="F3:H3"/>
    <mergeCell ref="I3:I5"/>
    <mergeCell ref="A3:B4"/>
    <mergeCell ref="C3:C5"/>
    <mergeCell ref="D3:D5"/>
    <mergeCell ref="E3:E5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6"/>
  <sheetViews>
    <sheetView view="pageBreakPreview" zoomScale="90" zoomScaleSheetLayoutView="90" workbookViewId="0">
      <selection activeCell="E11" sqref="E11"/>
    </sheetView>
  </sheetViews>
  <sheetFormatPr defaultRowHeight="15"/>
  <cols>
    <col min="2" max="2" width="34.7109375" customWidth="1"/>
    <col min="3" max="3" width="28.42578125" customWidth="1"/>
    <col min="4" max="4" width="31.42578125" customWidth="1"/>
    <col min="5" max="5" width="71.7109375" customWidth="1"/>
  </cols>
  <sheetData>
    <row r="2" spans="1:5" ht="15.6" customHeight="1">
      <c r="A2" s="177" t="s">
        <v>121</v>
      </c>
      <c r="B2" s="177"/>
      <c r="C2" s="177"/>
      <c r="D2" s="177"/>
      <c r="E2" s="177"/>
    </row>
    <row r="3" spans="1:5" ht="36" customHeight="1">
      <c r="A3" s="177"/>
      <c r="B3" s="177"/>
      <c r="C3" s="177"/>
      <c r="D3" s="177"/>
      <c r="E3" s="177"/>
    </row>
    <row r="4" spans="1:5" ht="15" customHeight="1">
      <c r="A4" s="181" t="s">
        <v>109</v>
      </c>
      <c r="B4" s="181"/>
      <c r="C4" s="181"/>
      <c r="D4" s="181"/>
      <c r="E4" s="181"/>
    </row>
    <row r="5" spans="1:5" ht="32.450000000000003" customHeight="1">
      <c r="A5" s="115" t="s">
        <v>37</v>
      </c>
      <c r="B5" s="115" t="s">
        <v>53</v>
      </c>
      <c r="C5" s="115" t="s">
        <v>54</v>
      </c>
      <c r="D5" s="115" t="s">
        <v>55</v>
      </c>
      <c r="E5" s="115" t="s">
        <v>56</v>
      </c>
    </row>
    <row r="6" spans="1:5" ht="41.25" customHeight="1">
      <c r="A6" s="115">
        <v>1</v>
      </c>
      <c r="B6" s="111" t="s">
        <v>103</v>
      </c>
      <c r="C6" s="116">
        <v>44651</v>
      </c>
      <c r="D6" s="115">
        <v>538</v>
      </c>
      <c r="E6" s="111" t="s">
        <v>134</v>
      </c>
    </row>
  </sheetData>
  <mergeCells count="2">
    <mergeCell ref="A2:E3"/>
    <mergeCell ref="A4:E4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"/>
  <sheetViews>
    <sheetView view="pageBreakPreview" zoomScale="90" zoomScaleSheetLayoutView="90" workbookViewId="0">
      <selection activeCell="F10" sqref="F10"/>
    </sheetView>
  </sheetViews>
  <sheetFormatPr defaultRowHeight="15"/>
  <cols>
    <col min="3" max="3" width="26.140625" customWidth="1"/>
    <col min="4" max="4" width="22.140625" customWidth="1"/>
    <col min="5" max="5" width="24" customWidth="1"/>
    <col min="6" max="6" width="14.85546875" customWidth="1"/>
    <col min="7" max="7" width="16.42578125" customWidth="1"/>
    <col min="8" max="8" width="15.7109375" customWidth="1"/>
  </cols>
  <sheetData>
    <row r="1" spans="1:8" ht="60.6" customHeight="1">
      <c r="A1" s="208" t="s">
        <v>122</v>
      </c>
      <c r="B1" s="208"/>
      <c r="C1" s="208"/>
      <c r="D1" s="208"/>
      <c r="E1" s="208"/>
      <c r="F1" s="208"/>
      <c r="G1" s="208"/>
      <c r="H1" s="208"/>
    </row>
    <row r="2" spans="1:8" ht="15.75">
      <c r="A2" s="23"/>
    </row>
    <row r="3" spans="1:8" ht="84">
      <c r="A3" s="225" t="s">
        <v>0</v>
      </c>
      <c r="B3" s="225"/>
      <c r="C3" s="200" t="s">
        <v>62</v>
      </c>
      <c r="D3" s="200" t="s">
        <v>63</v>
      </c>
      <c r="E3" s="200" t="s">
        <v>64</v>
      </c>
      <c r="F3" s="104" t="s">
        <v>65</v>
      </c>
      <c r="G3" s="104" t="s">
        <v>66</v>
      </c>
      <c r="H3" s="104" t="s">
        <v>101</v>
      </c>
    </row>
    <row r="4" spans="1:8">
      <c r="A4" s="104" t="s">
        <v>4</v>
      </c>
      <c r="B4" s="104" t="s">
        <v>22</v>
      </c>
      <c r="C4" s="200"/>
      <c r="D4" s="200"/>
      <c r="E4" s="200"/>
      <c r="F4" s="104" t="s">
        <v>67</v>
      </c>
      <c r="G4" s="104" t="s">
        <v>68</v>
      </c>
      <c r="H4" s="104" t="s">
        <v>69</v>
      </c>
    </row>
    <row r="5" spans="1:8" ht="141.75" customHeight="1">
      <c r="A5" s="105" t="s">
        <v>85</v>
      </c>
      <c r="B5" s="104">
        <v>0</v>
      </c>
      <c r="C5" s="104" t="s">
        <v>123</v>
      </c>
      <c r="D5" s="104" t="s">
        <v>135</v>
      </c>
      <c r="E5" s="43" t="s">
        <v>136</v>
      </c>
      <c r="F5" s="125">
        <v>2.35</v>
      </c>
      <c r="G5" s="125">
        <f>'Оценка эффективности'!C13</f>
        <v>2.3696482305572184</v>
      </c>
      <c r="H5" s="125">
        <v>0.99</v>
      </c>
    </row>
    <row r="6" spans="1:8" ht="10.9" customHeight="1"/>
    <row r="7" spans="1:8" hidden="1">
      <c r="H7">
        <v>1.42</v>
      </c>
    </row>
  </sheetData>
  <mergeCells count="5">
    <mergeCell ref="A1:H1"/>
    <mergeCell ref="A3:B3"/>
    <mergeCell ref="C3:C4"/>
    <mergeCell ref="D3:D4"/>
    <mergeCell ref="E3:E4"/>
  </mergeCells>
  <phoneticPr fontId="13" type="noConversion"/>
  <pageMargins left="0.7" right="0.7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view="pageBreakPreview" zoomScaleSheetLayoutView="100" workbookViewId="0">
      <selection activeCell="F17" sqref="F17"/>
    </sheetView>
  </sheetViews>
  <sheetFormatPr defaultColWidth="9.140625" defaultRowHeight="15"/>
  <cols>
    <col min="1" max="1" width="46.28515625" customWidth="1"/>
    <col min="2" max="2" width="23.140625" customWidth="1"/>
    <col min="3" max="3" width="9.28515625" customWidth="1"/>
    <col min="4" max="4" width="11.85546875" customWidth="1"/>
    <col min="5" max="5" width="10.7109375" customWidth="1"/>
    <col min="6" max="6" width="12.7109375" style="3" customWidth="1"/>
  </cols>
  <sheetData>
    <row r="1" spans="1:6" ht="15.6" customHeight="1">
      <c r="A1" s="227" t="s">
        <v>72</v>
      </c>
      <c r="B1" s="227"/>
      <c r="C1" s="227"/>
      <c r="D1" s="227"/>
      <c r="E1" s="227"/>
    </row>
    <row r="2" spans="1:6" ht="15.75" customHeight="1">
      <c r="A2" s="227" t="s">
        <v>123</v>
      </c>
      <c r="B2" s="227"/>
      <c r="C2" s="227"/>
      <c r="D2" s="227"/>
      <c r="E2" s="227"/>
      <c r="F2" s="227"/>
    </row>
    <row r="3" spans="1:6" ht="15.75">
      <c r="A3" s="227" t="s">
        <v>109</v>
      </c>
      <c r="B3" s="227"/>
      <c r="C3" s="227"/>
      <c r="D3" s="227"/>
      <c r="E3" s="227"/>
    </row>
    <row r="4" spans="1:6" ht="44.45" customHeight="1">
      <c r="A4" s="228" t="s">
        <v>73</v>
      </c>
      <c r="B4" s="229"/>
      <c r="C4" s="44" t="s">
        <v>95</v>
      </c>
      <c r="D4" s="44" t="s">
        <v>96</v>
      </c>
      <c r="E4" s="44" t="s">
        <v>97</v>
      </c>
      <c r="F4" s="57" t="s">
        <v>98</v>
      </c>
    </row>
    <row r="5" spans="1:6">
      <c r="A5" s="228" t="s">
        <v>57</v>
      </c>
      <c r="B5" s="45" t="s">
        <v>58</v>
      </c>
      <c r="C5" s="138">
        <v>1</v>
      </c>
      <c r="D5" s="138">
        <v>1</v>
      </c>
      <c r="E5" s="138">
        <v>1</v>
      </c>
      <c r="F5" s="139">
        <v>1</v>
      </c>
    </row>
    <row r="6" spans="1:6">
      <c r="A6" s="228"/>
      <c r="B6" s="47" t="s">
        <v>124</v>
      </c>
      <c r="C6" s="117">
        <f>'форма 5'!F7</f>
        <v>190089</v>
      </c>
      <c r="D6" s="117">
        <f>'форма 5'!F8</f>
        <v>362</v>
      </c>
      <c r="E6" s="117">
        <f>'форма 5'!F9</f>
        <v>30206</v>
      </c>
      <c r="F6" s="56">
        <f>'форма 5'!F10</f>
        <v>865</v>
      </c>
    </row>
    <row r="7" spans="1:6" ht="30">
      <c r="A7" s="230"/>
      <c r="B7" s="47" t="s">
        <v>125</v>
      </c>
      <c r="C7" s="117">
        <f>'форма 5'!G7</f>
        <v>76100</v>
      </c>
      <c r="D7" s="46">
        <f>'форма 5'!G8</f>
        <v>372</v>
      </c>
      <c r="E7" s="117">
        <f>'форма 5'!G9</f>
        <v>31050</v>
      </c>
      <c r="F7" s="56">
        <f>'форма 5'!G10</f>
        <v>825</v>
      </c>
    </row>
    <row r="8" spans="1:6">
      <c r="A8" s="230"/>
      <c r="B8" s="47" t="s">
        <v>126</v>
      </c>
      <c r="C8" s="117">
        <f>'форма 5'!H7</f>
        <v>233803</v>
      </c>
      <c r="D8" s="46">
        <f>'форма 5'!H8</f>
        <v>448</v>
      </c>
      <c r="E8" s="117">
        <f>'форма 5'!H9</f>
        <v>37822</v>
      </c>
      <c r="F8" s="56">
        <f>'форма 5'!H10</f>
        <v>1384</v>
      </c>
    </row>
    <row r="9" spans="1:6">
      <c r="A9" s="230"/>
      <c r="B9" s="45" t="s">
        <v>59</v>
      </c>
      <c r="C9" s="48">
        <f>IF(C5=1,C8*C8/C6/C7,C8*C7/C6/C8)</f>
        <v>3.7788401067045645</v>
      </c>
      <c r="D9" s="48">
        <f>IF(D5=1,D8*D8/D6/D7,D8*D7/D6/D8)</f>
        <v>1.4904057506089228</v>
      </c>
      <c r="E9" s="48">
        <f>IF(E5=1,E8*E8/E6/E7,E8*E7/E6/E8)</f>
        <v>1.5252258527941733</v>
      </c>
      <c r="F9" s="119">
        <f>IF(F5=1,F8*F8/F6/F7,F8*F7/F6/F8)</f>
        <v>2.6841212121212124</v>
      </c>
    </row>
    <row r="10" spans="1:6" hidden="1">
      <c r="A10" s="230"/>
      <c r="B10" s="49"/>
      <c r="C10" s="21">
        <f>IFERROR(C9,0)</f>
        <v>3.7788401067045645</v>
      </c>
      <c r="D10" s="21">
        <f>IFERROR(D9,0)</f>
        <v>1.4904057506089228</v>
      </c>
      <c r="E10" s="21">
        <f>IFERROR(E9,0)</f>
        <v>1.5252258527941733</v>
      </c>
      <c r="F10" s="21">
        <f>IFERROR(F9,0)</f>
        <v>2.6841212121212124</v>
      </c>
    </row>
    <row r="11" spans="1:6" hidden="1">
      <c r="A11" s="230"/>
      <c r="B11" s="45"/>
      <c r="C11" s="22">
        <f>IF(C10&gt;0,1,0)</f>
        <v>1</v>
      </c>
      <c r="D11" s="22">
        <f>IF(D10&gt;0,1,0)</f>
        <v>1</v>
      </c>
      <c r="E11" s="22">
        <f>IF(E10&gt;0,1,0)</f>
        <v>1</v>
      </c>
      <c r="F11" s="22">
        <f>IF(F10&gt;0,1,0)</f>
        <v>1</v>
      </c>
    </row>
    <row r="12" spans="1:6" hidden="1">
      <c r="A12" s="230"/>
      <c r="B12" s="45" t="s">
        <v>74</v>
      </c>
      <c r="C12" s="22">
        <f>SUM(C11:F11)</f>
        <v>4</v>
      </c>
      <c r="D12" s="21"/>
      <c r="E12" s="21"/>
    </row>
    <row r="13" spans="1:6">
      <c r="A13" s="230"/>
      <c r="B13" s="45" t="s">
        <v>60</v>
      </c>
      <c r="C13" s="50">
        <f>SUM(C10:F10)/C12</f>
        <v>2.3696482305572184</v>
      </c>
      <c r="D13" s="51"/>
      <c r="E13" s="51"/>
    </row>
    <row r="14" spans="1:6" ht="28.9" customHeight="1">
      <c r="A14" s="231" t="s">
        <v>75</v>
      </c>
      <c r="B14" s="231"/>
      <c r="C14" s="231"/>
      <c r="D14" s="231"/>
      <c r="E14" s="231"/>
    </row>
    <row r="15" spans="1:6">
      <c r="A15" s="52"/>
      <c r="B15" s="52"/>
      <c r="C15" s="52"/>
      <c r="D15" s="52"/>
      <c r="E15" s="52"/>
    </row>
    <row r="16" spans="1:6" ht="15" hidden="1" customHeight="1">
      <c r="A16" s="137" t="s">
        <v>61</v>
      </c>
      <c r="B16" s="47" t="s">
        <v>94</v>
      </c>
      <c r="C16" s="46"/>
    </row>
    <row r="17" spans="1:6" ht="36.75" customHeight="1">
      <c r="A17" s="235" t="s">
        <v>61</v>
      </c>
      <c r="B17" s="47" t="s">
        <v>125</v>
      </c>
      <c r="C17" s="46">
        <f>'форма 1'!M5</f>
        <v>11663.6</v>
      </c>
      <c r="D17" s="124"/>
    </row>
    <row r="18" spans="1:6" ht="28.5" customHeight="1">
      <c r="A18" s="236"/>
      <c r="B18" s="47" t="s">
        <v>127</v>
      </c>
      <c r="C18" s="46">
        <f>'форма 1'!N5</f>
        <v>11588.9</v>
      </c>
    </row>
    <row r="19" spans="1:6" ht="15.75" thickBot="1">
      <c r="A19" s="232">
        <f>C18/C17</f>
        <v>0.99359545937789351</v>
      </c>
      <c r="B19" s="233"/>
      <c r="C19" s="234"/>
    </row>
    <row r="20" spans="1:6" ht="12.6" hidden="1" customHeight="1"/>
    <row r="21" spans="1:6" ht="0.6" hidden="1" customHeight="1">
      <c r="A21" s="53" t="s">
        <v>76</v>
      </c>
      <c r="B21" s="226">
        <f>A19*C13</f>
        <v>2.354471722204512</v>
      </c>
      <c r="C21" s="226"/>
      <c r="D21" s="54" t="str">
        <f>IF(B21&gt;0.95,"высокоэффективная", IF(B21&gt;=0.8,"эффективная", IF(B21&lt;0.4,"неэффективная","уровень эффективности удовлетворительный")))</f>
        <v>высокоэффективная</v>
      </c>
      <c r="E21" s="55"/>
      <c r="F21" s="118"/>
    </row>
    <row r="22" spans="1:6" ht="15" hidden="1" customHeight="1"/>
    <row r="23" spans="1:6" ht="15" hidden="1" customHeight="1"/>
    <row r="24" spans="1:6" ht="15" customHeight="1"/>
    <row r="25" spans="1:6" ht="33.75" customHeight="1">
      <c r="A25" s="53" t="s">
        <v>76</v>
      </c>
      <c r="B25" s="226">
        <f>C13*A19</f>
        <v>2.354471722204512</v>
      </c>
      <c r="C25" s="226"/>
      <c r="D25" s="54" t="str">
        <f>IF(B25&gt;0.95,"высокоэффективная", IF(B25&gt;=0.8,"эффективная", IF(B25&lt;0.4,"неэффективная","уровень эффективности удовлетворительный")))</f>
        <v>высокоэффективная</v>
      </c>
      <c r="E25" s="55"/>
      <c r="F25" s="118"/>
    </row>
    <row r="26" spans="1:6" ht="15" hidden="1" customHeight="1"/>
    <row r="27" spans="1:6" ht="15" hidden="1" customHeight="1"/>
    <row r="28" spans="1:6" ht="47.25" hidden="1" customHeight="1"/>
  </sheetData>
  <mergeCells count="10">
    <mergeCell ref="B21:C21"/>
    <mergeCell ref="B25:C25"/>
    <mergeCell ref="A1:E1"/>
    <mergeCell ref="A3:E3"/>
    <mergeCell ref="A4:B4"/>
    <mergeCell ref="A5:A13"/>
    <mergeCell ref="A14:E14"/>
    <mergeCell ref="A19:C19"/>
    <mergeCell ref="A2:F2"/>
    <mergeCell ref="A17:A18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Оценка эффективности</vt:lpstr>
      <vt:lpstr>'форма 1'!Заголовки_для_печати</vt:lpstr>
      <vt:lpstr>'форма 2'!Заголовки_для_печати</vt:lpstr>
      <vt:lpstr>'форма 3'!Заголовки_для_печати</vt:lpstr>
      <vt:lpstr>'форма 5'!Заголовки_для_печати</vt:lpstr>
      <vt:lpstr>'форма 1'!Область_печати</vt:lpstr>
      <vt:lpstr>'форма 3'!Область_печати</vt:lpstr>
      <vt:lpstr>'форма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2017-03-15T07:52:07Z</cp:lastPrinted>
  <dcterms:created xsi:type="dcterms:W3CDTF">2006-09-28T05:33:49Z</dcterms:created>
  <dcterms:modified xsi:type="dcterms:W3CDTF">2023-03-16T01:59:50Z</dcterms:modified>
</cp:coreProperties>
</file>