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20" yWindow="105" windowWidth="12600" windowHeight="8145"/>
  </bookViews>
  <sheets>
    <sheet name="ОЭ свод" sheetId="1" r:id="rId1"/>
    <sheet name="Форма 1" sheetId="10" r:id="rId2"/>
    <sheet name="Форма 2" sheetId="11" r:id="rId3"/>
    <sheet name="форма 3" sheetId="15" r:id="rId4"/>
    <sheet name="Форма 4" sheetId="13" r:id="rId5"/>
    <sheet name="форма 5" sheetId="16" r:id="rId6"/>
    <sheet name="форма 6" sheetId="17" r:id="rId7"/>
    <sheet name="форма 7 " sheetId="18" r:id="rId8"/>
  </sheets>
  <definedNames>
    <definedName name="_xlnm.Print_Titles" localSheetId="1">'Форма 1'!$4:$5</definedName>
    <definedName name="_xlnm.Print_Titles" localSheetId="2">'Форма 2'!$4:$6</definedName>
    <definedName name="_xlnm.Print_Area" localSheetId="0">'ОЭ свод'!$A$1:$O$20</definedName>
    <definedName name="_xlnm.Print_Area" localSheetId="1">'Форма 1'!$A$1:$P$35</definedName>
    <definedName name="_xlnm.Print_Area" localSheetId="2">'Форма 2'!$A$1:$G$18</definedName>
    <definedName name="_xlnm.Print_Area" localSheetId="3">'форма 3'!$A$1:$K$11</definedName>
    <definedName name="_xlnm.Print_Area" localSheetId="4">'Форма 4'!$A$1:$M$9</definedName>
    <definedName name="_xlnm.Print_Area" localSheetId="5">'форма 5'!$A$1:$L$11</definedName>
    <definedName name="_xlnm.Print_Area" localSheetId="6">'форма 6'!$A$2:$E$6</definedName>
    <definedName name="_xlnm.Print_Area" localSheetId="7">'форма 7 '!$A$1:$H$5</definedName>
  </definedNames>
  <calcPr calcId="124519"/>
</workbook>
</file>

<file path=xl/calcChain.xml><?xml version="1.0" encoding="utf-8"?>
<calcChain xmlns="http://schemas.openxmlformats.org/spreadsheetml/2006/main">
  <c r="F10" i="11"/>
  <c r="F9"/>
  <c r="M17" i="10"/>
  <c r="M12"/>
  <c r="L13"/>
  <c r="L16"/>
  <c r="F15" i="11" l="1"/>
  <c r="F13"/>
  <c r="E10" l="1"/>
  <c r="E9" s="1"/>
  <c r="M20" i="10" l="1"/>
  <c r="M15" s="1"/>
  <c r="N20"/>
  <c r="L20"/>
  <c r="M19"/>
  <c r="N19"/>
  <c r="L19"/>
  <c r="L14" s="1"/>
  <c r="M18"/>
  <c r="N18"/>
  <c r="L18"/>
  <c r="N17"/>
  <c r="N12" s="1"/>
  <c r="L17"/>
  <c r="L12" s="1"/>
  <c r="N15"/>
  <c r="L15"/>
  <c r="M14"/>
  <c r="N14"/>
  <c r="M13"/>
  <c r="N13"/>
  <c r="P28"/>
  <c r="O28"/>
  <c r="P27"/>
  <c r="O27"/>
  <c r="O29"/>
  <c r="L11" l="1"/>
  <c r="N11"/>
  <c r="M11"/>
  <c r="P18"/>
  <c r="O19"/>
  <c r="P35"/>
  <c r="O35"/>
  <c r="P34"/>
  <c r="O34"/>
  <c r="P33"/>
  <c r="O33"/>
  <c r="P32"/>
  <c r="O32"/>
  <c r="P29"/>
  <c r="P26"/>
  <c r="O26"/>
  <c r="P25"/>
  <c r="O25"/>
  <c r="P24"/>
  <c r="O24"/>
  <c r="P23"/>
  <c r="O23"/>
  <c r="P22"/>
  <c r="O22"/>
  <c r="P21"/>
  <c r="O21"/>
  <c r="P31"/>
  <c r="O31"/>
  <c r="P30"/>
  <c r="O30"/>
  <c r="G7" i="1"/>
  <c r="G6"/>
  <c r="G5"/>
  <c r="F7"/>
  <c r="F6"/>
  <c r="F5"/>
  <c r="E7"/>
  <c r="E6"/>
  <c r="E5"/>
  <c r="D7"/>
  <c r="D6"/>
  <c r="D5"/>
  <c r="C7"/>
  <c r="C6"/>
  <c r="C5"/>
  <c r="O17" i="10" l="1"/>
  <c r="O20"/>
  <c r="N16"/>
  <c r="P17"/>
  <c r="M16"/>
  <c r="P14"/>
  <c r="O18"/>
  <c r="P20"/>
  <c r="P19"/>
  <c r="C16" i="1"/>
  <c r="C17"/>
  <c r="O13" i="10" l="1"/>
  <c r="O14"/>
  <c r="P13"/>
  <c r="P16"/>
  <c r="O16"/>
  <c r="P15"/>
  <c r="O15"/>
  <c r="O12"/>
  <c r="C8" i="1"/>
  <c r="D8"/>
  <c r="D9" s="1"/>
  <c r="D10" s="1"/>
  <c r="E8"/>
  <c r="E9" s="1"/>
  <c r="E10" s="1"/>
  <c r="F8"/>
  <c r="F9" s="1"/>
  <c r="F10" s="1"/>
  <c r="G8"/>
  <c r="G9" s="1"/>
  <c r="G10" s="1"/>
  <c r="C9"/>
  <c r="C10" s="1"/>
  <c r="H9"/>
  <c r="I9"/>
  <c r="J9"/>
  <c r="K9"/>
  <c r="L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H10"/>
  <c r="I10"/>
  <c r="J10"/>
  <c r="K10"/>
  <c r="L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K11" i="16" l="1"/>
  <c r="J11"/>
  <c r="I11"/>
  <c r="K10"/>
  <c r="J10"/>
  <c r="I10"/>
  <c r="K9"/>
  <c r="J9"/>
  <c r="I9"/>
  <c r="K8"/>
  <c r="J8"/>
  <c r="I8"/>
  <c r="K7"/>
  <c r="J7"/>
  <c r="I7"/>
  <c r="L7" i="13" l="1"/>
  <c r="G10" i="11"/>
  <c r="G11"/>
  <c r="G12"/>
  <c r="G13"/>
  <c r="G14"/>
  <c r="G15"/>
  <c r="G16"/>
  <c r="G17"/>
  <c r="G18"/>
  <c r="G9"/>
  <c r="M8" i="13"/>
  <c r="L8"/>
  <c r="M7"/>
  <c r="P12" i="10" l="1"/>
  <c r="P11"/>
  <c r="O11"/>
  <c r="C15" i="1" l="1"/>
  <c r="O10" i="10"/>
  <c r="N7"/>
  <c r="L7"/>
  <c r="N9" l="1"/>
  <c r="L9"/>
  <c r="N8"/>
  <c r="L8"/>
  <c r="L6" l="1"/>
  <c r="N6"/>
  <c r="A18" i="1"/>
  <c r="H5" i="18" s="1"/>
  <c r="O9" i="10" l="1"/>
  <c r="O8" l="1"/>
  <c r="O6"/>
  <c r="O7"/>
  <c r="C11" i="1" l="1"/>
  <c r="C12" l="1"/>
  <c r="G5" i="18" s="1"/>
  <c r="B20" i="1" l="1"/>
  <c r="F5" i="18" s="1"/>
  <c r="D20" i="1" l="1"/>
</calcChain>
</file>

<file path=xl/sharedStrings.xml><?xml version="1.0" encoding="utf-8"?>
<sst xmlns="http://schemas.openxmlformats.org/spreadsheetml/2006/main" count="286" uniqueCount="176">
  <si>
    <t>Rмп</t>
  </si>
  <si>
    <t>Степень достижения целевых показателей (индикаторов) (Rᴍᴨ)</t>
  </si>
  <si>
    <t>Полнота использования запланированных на реализацию МП средств (Dᴍᴨ)</t>
  </si>
  <si>
    <r>
      <t>Эффективность реализации муниципальной программы (Э</t>
    </r>
    <r>
      <rPr>
        <b/>
        <sz val="11"/>
        <color theme="1"/>
        <rFont val="Calibri"/>
        <family val="2"/>
        <charset val="204"/>
      </rPr>
      <t>ᴍᴨ)</t>
    </r>
  </si>
  <si>
    <t>Тенденция развития*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</si>
  <si>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</si>
  <si>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Ri</t>
  </si>
  <si>
    <t xml:space="preserve">Количество показателей 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</si>
  <si>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</si>
  <si>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</si>
  <si>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</si>
  <si>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</si>
  <si>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</si>
  <si>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</si>
  <si>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</si>
  <si>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</si>
  <si>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</si>
  <si>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</si>
  <si>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</si>
  <si>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</si>
  <si>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</si>
  <si>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</si>
  <si>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</si>
  <si>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</si>
  <si>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Кассовое исполнение на конец отчетного периода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</si>
  <si>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</si>
  <si>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</si>
  <si>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</si>
  <si>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</si>
  <si>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</si>
  <si>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Показатель применения меры</t>
  </si>
  <si>
    <t>Фактические расходы на отчетную дату</t>
  </si>
  <si>
    <t xml:space="preserve">Наименование муниципальной услуги (работы) </t>
  </si>
  <si>
    <t>Наименование показателя</t>
  </si>
  <si>
    <t>Единица измерения</t>
  </si>
  <si>
    <t>Значение показателя объема муниципальной услуги</t>
  </si>
  <si>
    <t xml:space="preserve">Расходы бюджета муниципального образования "Завьяловский район" на оказание муниципальной услуги (выполнение работы), тыс. рублей </t>
  </si>
  <si>
    <t>План</t>
  </si>
  <si>
    <t>Факт</t>
  </si>
  <si>
    <t>Относительное отклонение, %</t>
  </si>
  <si>
    <t>Кассовое исполнение на конец отчетного года</t>
  </si>
  <si>
    <t>__________________________</t>
  </si>
  <si>
    <t>Управление культуры, спорта и молодёжной политики</t>
  </si>
  <si>
    <t>«Создание условий для устойчивого экономического развития муниципального образования «Завьяловский район» на 2015 - 2021 годы»</t>
  </si>
  <si>
    <t>Управление финансов</t>
  </si>
  <si>
    <t>08</t>
  </si>
  <si>
    <t>Управление экономического развития и сельского хозяйства</t>
  </si>
  <si>
    <t>Управление строительства и муниципального хозяйства</t>
  </si>
  <si>
    <t>08.1.01</t>
  </si>
  <si>
    <t>08.1.02</t>
  </si>
  <si>
    <t>08.1.03</t>
  </si>
  <si>
    <t>08.1.04</t>
  </si>
  <si>
    <t>08.1.05</t>
  </si>
  <si>
    <t>Факт за 2019 год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</si>
  <si>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</si>
  <si>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</si>
  <si>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</si>
  <si>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</si>
  <si>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</si>
  <si>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r>
      <rPr>
        <b/>
        <sz val="10"/>
        <color rgb="FF000000"/>
        <rFont val="Calibri"/>
        <family val="2"/>
        <charset val="204"/>
      </rPr>
      <t>*</t>
    </r>
    <r>
      <rPr>
        <b/>
        <sz val="10"/>
        <color rgb="FF000000"/>
        <rFont val="Times New Roman"/>
        <family val="1"/>
        <charset val="204"/>
      </rPr>
      <t xml:space="preserve"> Расходы за счет средств бюджета Удмуртской Республики, в том числе субсидии федерального бюджета, субвенции федерального бюджета, иные межбюджетные трансферты из федерального бюджета, отражаются согласно сводной бюджетной росписи на отчетную дату;расходы за счет остальных источников отражаются согласно муниципальной программе</t>
    </r>
  </si>
  <si>
    <t>Факт за 2021 год</t>
  </si>
  <si>
    <t>План на конец  2022 года</t>
  </si>
  <si>
    <t>Факт на конец 2022 года</t>
  </si>
  <si>
    <t xml:space="preserve"> </t>
  </si>
  <si>
    <t>04</t>
  </si>
  <si>
    <t>Развитие физической культуры и массового спорта в муниципальном образовании "Завьяловский район"</t>
  </si>
  <si>
    <t>Обеспечение условий для развития физической культуры и массового спорта</t>
  </si>
  <si>
    <t>0</t>
  </si>
  <si>
    <t>Расходы бюджета</t>
  </si>
  <si>
    <t>Тыс. руб.</t>
  </si>
  <si>
    <t>Муниципальная программа «Развитие физической культуры и массового спорта в муниципальном образовании «Завьяловский район»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</si>
  <si>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</si>
  <si>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</si>
  <si>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</si>
  <si>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</si>
  <si>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</si>
  <si>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</si>
  <si>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</si>
  <si>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</si>
  <si>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 xml:space="preserve">Бюджет муниципального образования </t>
  </si>
  <si>
    <t>Управление культуры, спорта и молодежной политики Администрации муниципального образования «Завьяловский район»</t>
  </si>
  <si>
    <t>Управление образования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</si>
  <si>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</si>
  <si>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</si>
  <si>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</si>
  <si>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</si>
  <si>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</si>
  <si>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</si>
  <si>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</si>
  <si>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 xml:space="preserve">Муниципальная программа «Развитие физической культуры и массового спорта в муниципальном образовании «Завьяловский район»  </t>
  </si>
  <si>
    <t>01</t>
  </si>
  <si>
    <t>2020-2025 годы</t>
  </si>
  <si>
    <t>Организация и проведение официальных физкультурных (физкультурно-оздоровительных) мероприятий</t>
  </si>
  <si>
    <t>Привлечение различных категорий населения к занятию физической культурой и спортом путем участия в физкультурных и спортивных мероприятиях</t>
  </si>
  <si>
    <t>Поведение занятий физкультурно-спортивной направленности по месту жительства граждан</t>
  </si>
  <si>
    <t xml:space="preserve">Нехватка спортивных залов, лыжной базы, тренерских кадров, оснащение спортивных объектов спортивных инвентарем и оборудованием. </t>
  </si>
  <si>
    <t>02</t>
  </si>
  <si>
    <t>Проведение тестирования выполнения нормативов испытаний (тестов) комплекса ГТО</t>
  </si>
  <si>
    <t>Привлечение различных категорий населения к выполнению нормативов ГТО</t>
  </si>
  <si>
    <t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(за исключением тестирования выполнения нормативов испытаний комплекса ГТО)</t>
  </si>
  <si>
    <t>Привлечение различных категорий населения к выполнению нормативов ГТО путем проведения физкультурных и спортивных мероприятиях</t>
  </si>
  <si>
    <t xml:space="preserve">Центром тестирования ГТО муниципального образования «Завьяловский район» организовано 12  мероприятий по оценке выполнения нормативов комплекса ГТО. Мероприятияе выполнено на 100%.   </t>
  </si>
  <si>
    <t>Коды аналитической программной классификации</t>
  </si>
  <si>
    <t>№ п/п</t>
  </si>
  <si>
    <t>Наименование целевого показателя (индикатора)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</si>
  <si>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</si>
  <si>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</si>
  <si>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</si>
  <si>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</si>
  <si>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</si>
  <si>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План на конец отчетного (текущего) года</t>
  </si>
  <si>
    <t>Факт на конец отчетного периода</t>
  </si>
  <si>
    <t xml:space="preserve">Наименование программы </t>
  </si>
  <si>
    <t>Уровень обеспеченности населения спортивными сооружениями</t>
  </si>
  <si>
    <t>%</t>
  </si>
  <si>
    <t>Доля населения, систематически занимающего физической культурой и спортом, в общей численности населения Завьяловского района</t>
  </si>
  <si>
    <t>03</t>
  </si>
  <si>
    <t>Доля учащихся, зимающихся физической культурой и спортом, в общей численности данной категории населения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</si>
  <si>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лиц</t>
  </si>
  <si>
    <t>05</t>
  </si>
  <si>
    <t>Доля населения, выполнивших нормативы всероссийского физкультурно-спортивного комплекса «Готов к труду и обороне» (ГТО), в общей численности населения, принимавшего участие в выполнении нормативов Всероссийского физкультурно-спортивного комплекса «Готов к труду и обороне» (ГТО)</t>
  </si>
  <si>
    <t>Вид правового акта</t>
  </si>
  <si>
    <t>Дата принятия</t>
  </si>
  <si>
    <t>Номер</t>
  </si>
  <si>
    <t>Суть изменений (краткое изложение)</t>
  </si>
  <si>
    <t>Проведена корректировка направлений расходов программных мероприятий и уточнены объемы  их финансирования, проведена корректировка показателей программы.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</si>
  <si>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</si>
  <si>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</si>
  <si>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</si>
  <si>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</si>
  <si>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</si>
  <si>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</si>
  <si>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</si>
  <si>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</si>
  <si>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</si>
  <si>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t>Заместитель главы Администрации МО "Завьяловский район" по социальному комплексу</t>
  </si>
  <si>
    <t xml:space="preserve">Управление культуры, спорта и молодежной политики </t>
  </si>
  <si>
    <t>07</t>
  </si>
  <si>
    <t>0400160140</t>
  </si>
  <si>
    <t>0400100820</t>
  </si>
  <si>
    <t>0400106790</t>
  </si>
  <si>
    <t>0400107890</t>
  </si>
  <si>
    <t>0400160150</t>
  </si>
  <si>
    <t>0400160185</t>
  </si>
  <si>
    <t>0400160322</t>
  </si>
  <si>
    <t>0400160480</t>
  </si>
  <si>
    <t>0400160820</t>
  </si>
  <si>
    <t>0400166770</t>
  </si>
  <si>
    <t>0400166772</t>
  </si>
  <si>
    <t>0400166773</t>
  </si>
  <si>
    <t>за 2022 год</t>
  </si>
  <si>
    <t>2022 год</t>
  </si>
  <si>
    <r>
      <rPr>
        <b/>
        <sz val="11"/>
        <color indexed="8"/>
        <rFont val="Calibri"/>
        <family val="2"/>
        <charset val="204"/>
      </rPr>
      <t xml:space="preserve">Форма 3. </t>
    </r>
    <r>
      <rPr>
        <sz val="11"/>
        <color theme="1"/>
        <rFont val="Calibri"/>
        <family val="2"/>
        <charset val="204"/>
        <scheme val="minor"/>
      </rPr>
      <t xml:space="preserve">Отчет о выполнении основных мероприятий муниципальной программы «Развитие физической культуры и массового спорта в Завьяловском районе"  </t>
    </r>
  </si>
  <si>
    <r>
      <t xml:space="preserve">Форма 5. </t>
    </r>
    <r>
      <rPr>
        <sz val="12"/>
        <color indexed="8"/>
        <rFont val="Times New Roman"/>
        <family val="1"/>
        <charset val="204"/>
      </rPr>
      <t>Отчет о достигнутых значениях целевых показателей (индикаторов) муниципальной программы  «Развитие физической культуры и массового спорта в Завьяловском районе"</t>
    </r>
  </si>
  <si>
    <r>
      <t>Форма 6.</t>
    </r>
    <r>
      <rPr>
        <sz val="12"/>
        <color indexed="8"/>
        <rFont val="Times New Roman"/>
        <family val="1"/>
        <charset val="204"/>
      </rPr>
      <t xml:space="preserve"> Сведения о внесенных за отчетный период изменениях в муниципальную программу  «Развитие физической культуры и массового спорта в Завьяловском районе» </t>
    </r>
  </si>
  <si>
    <r>
      <t xml:space="preserve">Форма 7. </t>
    </r>
    <r>
      <rPr>
        <sz val="12"/>
        <color indexed="8"/>
        <rFont val="Times New Roman"/>
        <family val="1"/>
        <charset val="204"/>
      </rPr>
      <t>Результаты оценки эффективности муниципальной программы «Развитие физической культуры и массового спорта в Завьяловском районе» за 2022 год</t>
    </r>
  </si>
  <si>
    <t xml:space="preserve">Оценка эффективности реализации муниципальной программы «Развитие физической культуры и массового спорта Завьяловском районе» за 2022 год
</t>
  </si>
  <si>
    <t xml:space="preserve">Форма 1. ОТЧЕТ об использовании бюджетных ассигнований бюджета муниципального образования Завьяловском районе на реализацию муниципальной программы </t>
  </si>
  <si>
    <t>Форма 2. ОТЧЕТ о расходах на реализацию муниципальной программы за счет всех источников финансирования «Развитие физической культуры и массового спорта Завьяловском районе» за 2022 год</t>
  </si>
  <si>
    <t xml:space="preserve">Форма 4. ОТЧЕТ о выполнении сводных показателей муниципальных заданий на оказание муниципальных услуг (выполнение работ) муниципальной программы «Развитие физической культуры и массового спорта Завьяловском районе» за 2022 год
</t>
  </si>
  <si>
    <t>Факт на начало отчетного периода (за 2021 год)</t>
  </si>
  <si>
    <t>Проведение занятий физкультурно-спортивной направленности по месту проживания граждан</t>
  </si>
  <si>
    <t>цифры с решения от декабря 2021 года план на 2022</t>
  </si>
  <si>
    <t>факт расход за 2022 на конец года</t>
  </si>
  <si>
    <t>Муниципальная программа «Развитие физической культуры и массового спорта в Завьяловском районе"</t>
  </si>
  <si>
    <t xml:space="preserve">постановлением Администрации
муниципального образования 
«Муниципальный округ Завьяловский район 
Удмуртской Республики» 
</t>
  </si>
  <si>
    <t>Уровень обеспеченности населения муниципального образования спортивными сооружениями, исходя из единовременной пропускной способности  в 2022 году составило: 6171 человек – 65,2%, 2021 году составило: 5945 чел. – 64,3%, в 2020 году составило: 5720 чел. – 61,08%, 2019 году составляла: 5464 чел. – 61,6%. 
Сравнивая уровень обеспеченности, исходя из ЕПС, есть увеличение на 226 человек. Динамика роста относительно прошлого года увеличилась на 3,66%.</t>
  </si>
  <si>
    <t>Принимаемые на территории меры по укреплению материально-спортивной базы и совершенствованию спортивно-оздоровительной работы, повышения качества работы физкультурно-спортивных учреждений, образовательных учреждений, предприятий, учреждений, организаций позволили в значительной степени улучшить физкультурно-спортивную работу на территории муниципального образования «Завьяловский район» среди детей, подростков, молодежи и взрослого населения и работающего населения. Так в 2016 году численность занимающихся физической культурой и спортом возросла и составляет 19817 человек, в 2017 году - 21134 человека, в 2018 году составила – 25644 человека, в 2019 году – 30631 человек, в 2020 году – 34702 человека, в 2021 году – 35770 человек, в 2022 году - 38224 человека</t>
  </si>
  <si>
    <t xml:space="preserve">Доля обучающихся, систематически занимающихся физической культурой и спортом, в общей численности обучающихся в отчетном периоде 2022 года составила 95,56%, в  2021 году  95,38%,  за 2020 - 95,35%, за 2019 - 90,76%, за 2018 -  86,2, за 2017 - 86,8%. </t>
  </si>
  <si>
    <t>Данный процент упал в 2021 году из-за смены подсчета (учета) состоящих на учете в медицинской организации, имеющих противопоказания для занятий физической культурой и спортом, которые не берутся в учет занимающихся (на 2022 год составила 843 человека , в 2021 год 745 чел, в 2020 году – 1958 человек, 2019 году – 2379 человек, 2018 году – 3768 человек).  ИТОГ занимающихся по годам составил 2022 год 464 человека (10,93%), 2021 год 502 человека (11,45%),  (2020 год) 426 человек (13,4%), 2019 год 341 человек (13,65%), 2018 год – 9,43%, за 2017 год – 7,86%.</t>
  </si>
  <si>
    <t xml:space="preserve">Доля населения, выполнивших нормативы всероссийского физкультурно-спортивного комплекса «Готов к труду и обороне» (ГТО), в общей численности населения, принимавшего участие в выполнении нормативов Всероссийского физкультурно-спортивного комплекса «Готов к труду и обороне» (ГТО): 2022 - 74,53, 2021 - 63,03, 2020 -69,2%, 2019 - 57,4, 2018 год – 51,49%, 2017 год – 42,87%. </t>
  </si>
  <si>
    <t xml:space="preserve">За 2022 год организовано и проведено 41 спортивных мероприятия районного уровня с количеством принявших участие 4618 человек и  физкультурно-массовых и спортивных мероприятий в муниципальных образования сельских поселениях проведено 674 мероприятий с количеством участников 32798 человек. Итого 715 мероприятий из запланированых 500. Мероприятие выполнено на 100%. </t>
  </si>
  <si>
    <t>За 2022 год проведено 2230 едицин из-за планированых 2230 единиц Мероприятие выполнено на 100 %</t>
  </si>
  <si>
    <t xml:space="preserve">за 2022 году вовлечено к выполнению нормативов и тестирование уровня физической подготовленности всех категорий и групп населения (на базе действующего Центра тестирования) 1056 человека из них выполнили на знак 787 человека (74,53%). Мероприятий выполнено на 100%. </t>
  </si>
  <si>
    <t>Администрация многих общеобразовательных учреждений не заинтересовано в том, чтобы обучающие выполняли нормативы ГТО, что способствовало бы продвижению спортивного комплекса ГТО. Во многих образовательных учреждениях для учителей по физической культуре не предусмотрено дополнительное стимулирование за выполнение нормативов ГТО и получения знака учащимся.
- Во многих трудовых коллективах не предусмотрено поощрение сотрудников за получение знака ГТО, также не предусмотрено стимулирования для пенсионеров и инвалидов за полученный знак ГТО, чтобы способствовало повышению мотивации к занятиям и выполнению нормативов спортивного комплекса ГТО
В ходе реализации мероприятий комплекса ГТО в 2022 году не удалось решить следующие задачи:
- увеличение количества трудовых коллективов приобщённых к движению ВФСК « ГТО»
- увеличение числа семей примкнувших к движению спортивного комплекса ГТО</t>
  </si>
  <si>
    <t>Администрация Завьяловского района</t>
  </si>
</sst>
</file>

<file path=xl/styles.xml><?xml version="1.0" encoding="utf-8"?>
<styleSheet xmlns="http://schemas.openxmlformats.org/spreadsheetml/2006/main">
  <numFmts count="1">
    <numFmt numFmtId="164" formatCode="0.0"/>
  </numFmts>
  <fonts count="4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324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2" fontId="1" fillId="3" borderId="0" xfId="0" applyNumberFormat="1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12" fillId="0" borderId="0" xfId="0" applyFont="1"/>
    <xf numFmtId="0" fontId="14" fillId="0" borderId="0" xfId="0" applyFont="1" applyFill="1"/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0" xfId="0" applyFill="1" applyBorder="1" applyProtection="1">
      <protection locked="0"/>
    </xf>
    <xf numFmtId="2" fontId="0" fillId="3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4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Font="1"/>
    <xf numFmtId="0" fontId="20" fillId="0" borderId="0" xfId="0" applyFont="1" applyFill="1"/>
    <xf numFmtId="0" fontId="19" fillId="0" borderId="0" xfId="0" applyFont="1" applyFill="1" applyAlignment="1">
      <alignment horizontal="center"/>
    </xf>
    <xf numFmtId="0" fontId="20" fillId="0" borderId="0" xfId="0" applyFont="1"/>
    <xf numFmtId="0" fontId="20" fillId="0" borderId="1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1" fillId="0" borderId="0" xfId="0" applyFont="1"/>
    <xf numFmtId="0" fontId="22" fillId="0" borderId="1" xfId="0" applyFont="1" applyBorder="1" applyAlignment="1">
      <alignment horizontal="center" vertical="top" wrapText="1"/>
    </xf>
    <xf numFmtId="2" fontId="20" fillId="0" borderId="0" xfId="0" applyNumberFormat="1" applyFont="1"/>
    <xf numFmtId="2" fontId="21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0" fillId="4" borderId="1" xfId="0" applyNumberForma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horizontal="center" vertical="center" wrapText="1"/>
    </xf>
    <xf numFmtId="49" fontId="0" fillId="0" borderId="0" xfId="0" applyNumberFormat="1" applyBorder="1" applyAlignment="1" applyProtection="1">
      <alignment horizontal="center" vertical="center"/>
      <protection locked="0"/>
    </xf>
    <xf numFmtId="2" fontId="0" fillId="3" borderId="0" xfId="0" applyNumberFormat="1" applyFill="1" applyBorder="1" applyAlignment="1" applyProtection="1">
      <alignment vertical="center"/>
      <protection locked="0"/>
    </xf>
    <xf numFmtId="2" fontId="0" fillId="3" borderId="0" xfId="0" applyNumberFormat="1" applyFill="1" applyBorder="1" applyProtection="1">
      <protection locked="0"/>
    </xf>
    <xf numFmtId="1" fontId="0" fillId="0" borderId="7" xfId="0" applyNumberFormat="1" applyBorder="1" applyAlignment="1" applyProtection="1">
      <alignment horizontal="center" vertical="center"/>
    </xf>
    <xf numFmtId="0" fontId="0" fillId="4" borderId="0" xfId="0" applyFill="1" applyBorder="1" applyProtection="1"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1" fontId="0" fillId="0" borderId="8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vertical="center" wrapText="1"/>
    </xf>
    <xf numFmtId="0" fontId="0" fillId="3" borderId="1" xfId="0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vertical="top" wrapText="1"/>
    </xf>
    <xf numFmtId="164" fontId="21" fillId="0" borderId="6" xfId="0" applyNumberFormat="1" applyFont="1" applyBorder="1" applyAlignment="1">
      <alignment horizontal="center" vertical="center" wrapText="1"/>
    </xf>
    <xf numFmtId="2" fontId="14" fillId="6" borderId="1" xfId="0" applyNumberFormat="1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49" fontId="6" fillId="3" borderId="1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top" wrapText="1"/>
    </xf>
    <xf numFmtId="0" fontId="24" fillId="0" borderId="12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/>
    </xf>
    <xf numFmtId="0" fontId="26" fillId="8" borderId="1" xfId="0" applyFont="1" applyFill="1" applyBorder="1" applyAlignment="1">
      <alignment vertical="center" wrapText="1"/>
    </xf>
    <xf numFmtId="0" fontId="27" fillId="8" borderId="1" xfId="0" applyFont="1" applyFill="1" applyBorder="1" applyAlignment="1">
      <alignment vertical="center" wrapText="1"/>
    </xf>
    <xf numFmtId="0" fontId="9" fillId="0" borderId="7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1" fillId="0" borderId="14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49" fontId="32" fillId="0" borderId="14" xfId="0" applyNumberFormat="1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22" xfId="0" applyFont="1" applyBorder="1" applyAlignment="1">
      <alignment vertical="center" wrapText="1"/>
    </xf>
    <xf numFmtId="0" fontId="24" fillId="0" borderId="22" xfId="0" applyFont="1" applyBorder="1" applyAlignment="1">
      <alignment vertical="center" wrapText="1"/>
    </xf>
    <xf numFmtId="0" fontId="24" fillId="0" borderId="22" xfId="0" applyFont="1" applyBorder="1" applyAlignment="1">
      <alignment horizontal="center" vertical="center"/>
    </xf>
    <xf numFmtId="0" fontId="24" fillId="0" borderId="12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49" fontId="24" fillId="0" borderId="14" xfId="0" applyNumberFormat="1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center" vertical="center"/>
    </xf>
    <xf numFmtId="0" fontId="24" fillId="0" borderId="22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5" fillId="3" borderId="18" xfId="0" applyFont="1" applyFill="1" applyBorder="1" applyAlignment="1">
      <alignment vertical="center" wrapText="1"/>
    </xf>
    <xf numFmtId="0" fontId="25" fillId="3" borderId="15" xfId="0" applyFont="1" applyFill="1" applyBorder="1" applyAlignment="1">
      <alignment horizontal="center" vertical="center" wrapText="1"/>
    </xf>
    <xf numFmtId="0" fontId="27" fillId="8" borderId="15" xfId="0" applyFont="1" applyFill="1" applyBorder="1" applyAlignment="1">
      <alignment horizontal="center" vertical="center"/>
    </xf>
    <xf numFmtId="49" fontId="27" fillId="8" borderId="15" xfId="0" applyNumberFormat="1" applyFont="1" applyFill="1" applyBorder="1" applyAlignment="1">
      <alignment horizontal="center" vertical="center"/>
    </xf>
    <xf numFmtId="0" fontId="24" fillId="0" borderId="15" xfId="0" applyFont="1" applyBorder="1" applyAlignment="1">
      <alignment horizontal="left" vertical="center" wrapText="1"/>
    </xf>
    <xf numFmtId="0" fontId="25" fillId="3" borderId="12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49" fontId="31" fillId="0" borderId="6" xfId="0" applyNumberFormat="1" applyFont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35" fillId="3" borderId="30" xfId="0" applyFont="1" applyFill="1" applyBorder="1" applyAlignment="1">
      <alignment horizontal="left" vertical="center" wrapText="1"/>
    </xf>
    <xf numFmtId="0" fontId="35" fillId="3" borderId="10" xfId="0" applyFont="1" applyFill="1" applyBorder="1" applyAlignment="1">
      <alignment vertical="center" wrapText="1"/>
    </xf>
    <xf numFmtId="0" fontId="35" fillId="3" borderId="10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 wrapText="1"/>
    </xf>
    <xf numFmtId="164" fontId="14" fillId="3" borderId="10" xfId="0" applyNumberFormat="1" applyFont="1" applyFill="1" applyBorder="1" applyAlignment="1">
      <alignment horizontal="center" vertical="center" wrapText="1"/>
    </xf>
    <xf numFmtId="0" fontId="35" fillId="3" borderId="31" xfId="0" applyFont="1" applyFill="1" applyBorder="1" applyAlignment="1">
      <alignment horizontal="left" vertical="center" wrapText="1"/>
    </xf>
    <xf numFmtId="0" fontId="35" fillId="3" borderId="1" xfId="0" applyFont="1" applyFill="1" applyBorder="1" applyAlignment="1">
      <alignment vertical="center" wrapText="1"/>
    </xf>
    <xf numFmtId="49" fontId="31" fillId="0" borderId="33" xfId="0" applyNumberFormat="1" applyFont="1" applyBorder="1" applyAlignment="1">
      <alignment horizontal="center" vertical="center"/>
    </xf>
    <xf numFmtId="0" fontId="35" fillId="3" borderId="33" xfId="0" applyFont="1" applyFill="1" applyBorder="1" applyAlignment="1">
      <alignment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35" fillId="3" borderId="3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36" fillId="0" borderId="0" xfId="0" applyFont="1" applyAlignment="1">
      <alignment horizontal="justify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49" fontId="27" fillId="0" borderId="14" xfId="0" applyNumberFormat="1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8" borderId="15" xfId="0" applyFont="1" applyFill="1" applyBorder="1" applyAlignment="1">
      <alignment horizontal="center" vertical="center" wrapText="1"/>
    </xf>
    <xf numFmtId="2" fontId="27" fillId="0" borderId="10" xfId="0" applyNumberFormat="1" applyFont="1" applyBorder="1" applyAlignment="1">
      <alignment horizontal="center" vertical="center" wrapText="1"/>
    </xf>
    <xf numFmtId="49" fontId="27" fillId="0" borderId="6" xfId="0" applyNumberFormat="1" applyFont="1" applyBorder="1" applyAlignment="1">
      <alignment horizontal="center" vertical="center" wrapText="1"/>
    </xf>
    <xf numFmtId="164" fontId="27" fillId="0" borderId="27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27" fillId="0" borderId="10" xfId="0" applyNumberFormat="1" applyFont="1" applyBorder="1" applyAlignment="1">
      <alignment horizontal="center" vertical="center" wrapText="1"/>
    </xf>
    <xf numFmtId="2" fontId="27" fillId="0" borderId="28" xfId="0" applyNumberFormat="1" applyFont="1" applyBorder="1" applyAlignment="1">
      <alignment horizontal="center" vertical="center" wrapText="1"/>
    </xf>
    <xf numFmtId="2" fontId="27" fillId="0" borderId="30" xfId="0" applyNumberFormat="1" applyFont="1" applyBorder="1" applyAlignment="1">
      <alignment horizontal="center" vertical="center" wrapText="1"/>
    </xf>
    <xf numFmtId="164" fontId="27" fillId="0" borderId="33" xfId="0" applyNumberFormat="1" applyFont="1" applyBorder="1" applyAlignment="1">
      <alignment horizontal="center" vertical="center" wrapText="1"/>
    </xf>
    <xf numFmtId="2" fontId="27" fillId="0" borderId="34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top" wrapText="1"/>
    </xf>
    <xf numFmtId="2" fontId="21" fillId="6" borderId="6" xfId="0" applyNumberFormat="1" applyFont="1" applyFill="1" applyBorder="1" applyAlignment="1">
      <alignment horizontal="center" vertical="center" wrapText="1"/>
    </xf>
    <xf numFmtId="2" fontId="27" fillId="0" borderId="31" xfId="0" applyNumberFormat="1" applyFont="1" applyBorder="1" applyAlignment="1">
      <alignment horizontal="center" vertical="center" wrapText="1"/>
    </xf>
    <xf numFmtId="164" fontId="27" fillId="0" borderId="43" xfId="0" applyNumberFormat="1" applyFont="1" applyBorder="1" applyAlignment="1">
      <alignment horizontal="center" vertical="center" wrapText="1"/>
    </xf>
    <xf numFmtId="2" fontId="27" fillId="0" borderId="46" xfId="0" applyNumberFormat="1" applyFont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justify" vertical="center"/>
    </xf>
    <xf numFmtId="0" fontId="14" fillId="3" borderId="48" xfId="0" applyFont="1" applyFill="1" applyBorder="1" applyAlignment="1">
      <alignment horizontal="center" vertical="center" wrapText="1"/>
    </xf>
    <xf numFmtId="164" fontId="14" fillId="3" borderId="45" xfId="0" applyNumberFormat="1" applyFont="1" applyFill="1" applyBorder="1" applyAlignment="1">
      <alignment horizontal="center" vertical="center" wrapText="1"/>
    </xf>
    <xf numFmtId="164" fontId="14" fillId="3" borderId="6" xfId="0" applyNumberFormat="1" applyFont="1" applyFill="1" applyBorder="1" applyAlignment="1">
      <alignment horizontal="center" vertical="center" wrapText="1"/>
    </xf>
    <xf numFmtId="2" fontId="0" fillId="0" borderId="10" xfId="0" applyNumberFormat="1" applyBorder="1" applyAlignment="1" applyProtection="1">
      <alignment horizontal="center" vertical="center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2" fontId="10" fillId="0" borderId="1" xfId="0" applyNumberFormat="1" applyFont="1" applyBorder="1" applyAlignment="1">
      <alignment horizontal="center" vertical="center"/>
    </xf>
    <xf numFmtId="2" fontId="1" fillId="2" borderId="8" xfId="0" applyNumberFormat="1" applyFont="1" applyFill="1" applyBorder="1" applyAlignment="1" applyProtection="1">
      <alignment vertical="center"/>
    </xf>
    <xf numFmtId="2" fontId="1" fillId="2" borderId="7" xfId="0" applyNumberFormat="1" applyFont="1" applyFill="1" applyBorder="1" applyAlignment="1" applyProtection="1">
      <alignment vertical="center"/>
    </xf>
    <xf numFmtId="2" fontId="1" fillId="2" borderId="2" xfId="0" applyNumberFormat="1" applyFont="1" applyFill="1" applyBorder="1" applyAlignment="1" applyProtection="1">
      <alignment vertical="center"/>
    </xf>
    <xf numFmtId="2" fontId="1" fillId="2" borderId="3" xfId="0" applyNumberFormat="1" applyFont="1" applyFill="1" applyBorder="1" applyAlignment="1" applyProtection="1">
      <alignment vertical="center"/>
    </xf>
    <xf numFmtId="2" fontId="1" fillId="2" borderId="4" xfId="0" applyNumberFormat="1" applyFont="1" applyFill="1" applyBorder="1" applyAlignment="1" applyProtection="1">
      <alignment vertical="center"/>
    </xf>
    <xf numFmtId="2" fontId="25" fillId="3" borderId="22" xfId="0" applyNumberFormat="1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2" fontId="27" fillId="0" borderId="27" xfId="0" applyNumberFormat="1" applyFont="1" applyBorder="1" applyAlignment="1">
      <alignment horizontal="center" vertical="center" wrapText="1"/>
    </xf>
    <xf numFmtId="2" fontId="27" fillId="3" borderId="28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2" fontId="27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center" wrapText="1"/>
    </xf>
    <xf numFmtId="164" fontId="27" fillId="0" borderId="6" xfId="0" applyNumberFormat="1" applyFont="1" applyBorder="1" applyAlignment="1">
      <alignment horizontal="center" vertical="center" wrapText="1"/>
    </xf>
    <xf numFmtId="2" fontId="27" fillId="0" borderId="6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vertical="center" wrapText="1"/>
    </xf>
    <xf numFmtId="0" fontId="27" fillId="0" borderId="7" xfId="0" applyFont="1" applyBorder="1" applyAlignment="1">
      <alignment wrapText="1"/>
    </xf>
    <xf numFmtId="0" fontId="27" fillId="8" borderId="7" xfId="0" applyFont="1" applyFill="1" applyBorder="1" applyAlignment="1">
      <alignment vertical="center" wrapText="1"/>
    </xf>
    <xf numFmtId="0" fontId="27" fillId="8" borderId="50" xfId="0" applyFont="1" applyFill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5" fillId="8" borderId="7" xfId="0" applyFont="1" applyFill="1" applyBorder="1" applyAlignment="1">
      <alignment vertical="center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164" fontId="40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0" fontId="24" fillId="3" borderId="27" xfId="0" applyFont="1" applyFill="1" applyBorder="1" applyAlignment="1">
      <alignment horizontal="center" vertical="top" wrapText="1"/>
    </xf>
    <xf numFmtId="0" fontId="27" fillId="3" borderId="27" xfId="0" applyFont="1" applyFill="1" applyBorder="1" applyAlignment="1">
      <alignment horizontal="center" vertical="center" wrapText="1"/>
    </xf>
    <xf numFmtId="49" fontId="27" fillId="3" borderId="38" xfId="0" applyNumberFormat="1" applyFont="1" applyFill="1" applyBorder="1" applyAlignment="1">
      <alignment horizontal="center" vertical="center" wrapText="1"/>
    </xf>
    <xf numFmtId="164" fontId="27" fillId="3" borderId="27" xfId="0" applyNumberFormat="1" applyFont="1" applyFill="1" applyBorder="1" applyAlignment="1">
      <alignment horizontal="center" vertical="center" wrapText="1"/>
    </xf>
    <xf numFmtId="0" fontId="24" fillId="3" borderId="43" xfId="0" applyFont="1" applyFill="1" applyBorder="1" applyAlignment="1">
      <alignment horizontal="center" vertical="top" wrapText="1"/>
    </xf>
    <xf numFmtId="0" fontId="27" fillId="3" borderId="43" xfId="0" applyFont="1" applyFill="1" applyBorder="1" applyAlignment="1">
      <alignment horizontal="center" vertical="center" wrapText="1"/>
    </xf>
    <xf numFmtId="49" fontId="27" fillId="3" borderId="33" xfId="0" applyNumberFormat="1" applyFont="1" applyFill="1" applyBorder="1" applyAlignment="1">
      <alignment horizontal="center" vertical="center" wrapText="1"/>
    </xf>
    <xf numFmtId="164" fontId="27" fillId="3" borderId="43" xfId="0" applyNumberFormat="1" applyFont="1" applyFill="1" applyBorder="1" applyAlignment="1">
      <alignment horizontal="center" vertical="center" wrapText="1"/>
    </xf>
    <xf numFmtId="0" fontId="27" fillId="3" borderId="10" xfId="0" applyFont="1" applyFill="1" applyBorder="1" applyAlignment="1">
      <alignment horizontal="center" vertical="center" wrapText="1"/>
    </xf>
    <xf numFmtId="49" fontId="27" fillId="3" borderId="6" xfId="0" applyNumberFormat="1" applyFont="1" applyFill="1" applyBorder="1" applyAlignment="1">
      <alignment horizontal="center" vertical="center" wrapText="1"/>
    </xf>
    <xf numFmtId="164" fontId="27" fillId="3" borderId="10" xfId="0" applyNumberFormat="1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49" fontId="27" fillId="3" borderId="27" xfId="0" applyNumberFormat="1" applyFont="1" applyFill="1" applyBorder="1" applyAlignment="1">
      <alignment horizontal="center" vertical="center" wrapText="1"/>
    </xf>
    <xf numFmtId="49" fontId="27" fillId="3" borderId="11" xfId="0" applyNumberFormat="1" applyFont="1" applyFill="1" applyBorder="1" applyAlignment="1">
      <alignment horizontal="center" vertical="center" wrapText="1"/>
    </xf>
    <xf numFmtId="49" fontId="27" fillId="3" borderId="10" xfId="0" applyNumberFormat="1" applyFont="1" applyFill="1" applyBorder="1" applyAlignment="1">
      <alignment horizontal="center" vertical="center" wrapText="1"/>
    </xf>
    <xf numFmtId="49" fontId="27" fillId="3" borderId="43" xfId="0" applyNumberFormat="1" applyFont="1" applyFill="1" applyBorder="1" applyAlignment="1">
      <alignment horizontal="center" vertical="center" wrapText="1"/>
    </xf>
    <xf numFmtId="0" fontId="27" fillId="3" borderId="11" xfId="0" applyFont="1" applyFill="1" applyBorder="1" applyAlignment="1">
      <alignment horizontal="center" vertical="center" wrapText="1"/>
    </xf>
    <xf numFmtId="164" fontId="27" fillId="3" borderId="11" xfId="0" applyNumberFormat="1" applyFont="1" applyFill="1" applyBorder="1" applyAlignment="1">
      <alignment horizontal="center" vertical="center" wrapText="1"/>
    </xf>
    <xf numFmtId="2" fontId="27" fillId="0" borderId="16" xfId="0" applyNumberFormat="1" applyFont="1" applyBorder="1" applyAlignment="1">
      <alignment horizontal="center" vertical="center" wrapText="1"/>
    </xf>
    <xf numFmtId="0" fontId="27" fillId="3" borderId="33" xfId="0" applyFont="1" applyFill="1" applyBorder="1" applyAlignment="1">
      <alignment horizontal="center" vertical="center" wrapText="1"/>
    </xf>
    <xf numFmtId="164" fontId="27" fillId="3" borderId="33" xfId="0" applyNumberFormat="1" applyFont="1" applyFill="1" applyBorder="1" applyAlignment="1">
      <alignment horizontal="center" vertical="center" wrapText="1"/>
    </xf>
    <xf numFmtId="0" fontId="24" fillId="3" borderId="40" xfId="0" applyFont="1" applyFill="1" applyBorder="1" applyAlignment="1">
      <alignment horizontal="center" vertical="top" wrapText="1"/>
    </xf>
    <xf numFmtId="0" fontId="24" fillId="3" borderId="36" xfId="0" applyFont="1" applyFill="1" applyBorder="1" applyAlignment="1">
      <alignment horizontal="center" vertical="top" wrapText="1"/>
    </xf>
    <xf numFmtId="0" fontId="24" fillId="3" borderId="49" xfId="0" applyFont="1" applyFill="1" applyBorder="1" applyAlignment="1">
      <alignment horizontal="center" vertical="top" wrapText="1"/>
    </xf>
    <xf numFmtId="0" fontId="24" fillId="3" borderId="45" xfId="0" applyFont="1" applyFill="1" applyBorder="1" applyAlignment="1">
      <alignment horizontal="center" vertical="top" wrapText="1"/>
    </xf>
    <xf numFmtId="0" fontId="24" fillId="3" borderId="47" xfId="0" applyFont="1" applyFill="1" applyBorder="1" applyAlignment="1">
      <alignment horizontal="center" vertical="top" wrapText="1"/>
    </xf>
    <xf numFmtId="0" fontId="27" fillId="0" borderId="15" xfId="0" applyFont="1" applyBorder="1" applyAlignment="1">
      <alignment horizontal="left"/>
    </xf>
    <xf numFmtId="2" fontId="9" fillId="0" borderId="1" xfId="0" applyNumberFormat="1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20" fillId="0" borderId="1" xfId="0" applyFont="1" applyFill="1" applyBorder="1" applyAlignment="1">
      <alignment horizontal="center" vertical="top" wrapText="1"/>
    </xf>
    <xf numFmtId="2" fontId="20" fillId="0" borderId="1" xfId="0" applyNumberFormat="1" applyFont="1" applyFill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49" fontId="26" fillId="0" borderId="39" xfId="0" applyNumberFormat="1" applyFont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49" fontId="26" fillId="0" borderId="44" xfId="0" applyNumberFormat="1" applyFont="1" applyBorder="1" applyAlignment="1">
      <alignment horizontal="center" vertical="center" wrapText="1"/>
    </xf>
    <xf numFmtId="49" fontId="26" fillId="0" borderId="38" xfId="0" applyNumberFormat="1" applyFont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 wrapText="1"/>
    </xf>
    <xf numFmtId="49" fontId="26" fillId="0" borderId="43" xfId="0" applyNumberFormat="1" applyFont="1" applyBorder="1" applyAlignment="1">
      <alignment horizontal="center" vertical="center" wrapText="1"/>
    </xf>
    <xf numFmtId="49" fontId="26" fillId="0" borderId="37" xfId="0" applyNumberFormat="1" applyFont="1" applyBorder="1" applyAlignment="1">
      <alignment horizontal="center" vertical="center" wrapText="1"/>
    </xf>
    <xf numFmtId="49" fontId="26" fillId="0" borderId="41" xfId="0" applyNumberFormat="1" applyFont="1" applyBorder="1" applyAlignment="1">
      <alignment horizontal="center" vertical="center" wrapText="1"/>
    </xf>
    <xf numFmtId="49" fontId="26" fillId="0" borderId="42" xfId="0" applyNumberFormat="1" applyFont="1" applyBorder="1" applyAlignment="1">
      <alignment horizontal="center" vertical="center" wrapText="1"/>
    </xf>
    <xf numFmtId="49" fontId="26" fillId="0" borderId="50" xfId="0" applyNumberFormat="1" applyFont="1" applyBorder="1" applyAlignment="1">
      <alignment horizontal="center" vertical="center" wrapText="1"/>
    </xf>
    <xf numFmtId="49" fontId="26" fillId="0" borderId="49" xfId="0" applyNumberFormat="1" applyFont="1" applyBorder="1" applyAlignment="1">
      <alignment horizontal="center" vertical="center" wrapText="1"/>
    </xf>
    <xf numFmtId="49" fontId="26" fillId="0" borderId="47" xfId="0" applyNumberFormat="1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left" wrapText="1"/>
    </xf>
    <xf numFmtId="0" fontId="27" fillId="0" borderId="42" xfId="0" applyFont="1" applyBorder="1" applyAlignment="1">
      <alignment horizontal="left" wrapText="1"/>
    </xf>
    <xf numFmtId="0" fontId="27" fillId="0" borderId="51" xfId="0" applyFont="1" applyBorder="1" applyAlignment="1">
      <alignment horizontal="left" vertical="center" wrapText="1"/>
    </xf>
    <xf numFmtId="0" fontId="27" fillId="0" borderId="52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6" fillId="0" borderId="39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2" fontId="38" fillId="0" borderId="0" xfId="0" applyNumberFormat="1" applyFont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10" xfId="0" applyNumberFormat="1" applyFont="1" applyBorder="1" applyAlignment="1">
      <alignment horizontal="center" vertical="top"/>
    </xf>
    <xf numFmtId="1" fontId="0" fillId="0" borderId="6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7" fillId="6" borderId="8" xfId="0" applyFont="1" applyFill="1" applyBorder="1" applyAlignment="1">
      <alignment horizontal="left" vertical="top" wrapText="1"/>
    </xf>
    <xf numFmtId="0" fontId="7" fillId="6" borderId="9" xfId="0" applyFont="1" applyFill="1" applyBorder="1" applyAlignment="1">
      <alignment horizontal="left" vertical="top" wrapText="1"/>
    </xf>
    <xf numFmtId="0" fontId="7" fillId="6" borderId="7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14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5" fillId="7" borderId="1" xfId="0" applyFont="1" applyFill="1" applyBorder="1" applyAlignment="1">
      <alignment horizontal="center" vertical="top" wrapText="1"/>
    </xf>
    <xf numFmtId="0" fontId="25" fillId="3" borderId="13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5" fillId="0" borderId="0" xfId="0" applyFont="1" applyFill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34" fillId="0" borderId="29" xfId="0" applyNumberFormat="1" applyFont="1" applyBorder="1" applyAlignment="1">
      <alignment horizontal="center" vertical="center"/>
    </xf>
    <xf numFmtId="49" fontId="34" fillId="0" borderId="32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 2" xfId="3"/>
    <cellStyle name="Процент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P20"/>
  <sheetViews>
    <sheetView tabSelected="1" view="pageBreakPreview" zoomScale="80" zoomScaleSheetLayoutView="80" workbookViewId="0">
      <selection activeCell="L16" sqref="L16"/>
    </sheetView>
  </sheetViews>
  <sheetFormatPr defaultColWidth="9.140625" defaultRowHeight="15"/>
  <cols>
    <col min="1" max="1" width="58.7109375" style="7" customWidth="1"/>
    <col min="2" max="2" width="33" style="7" customWidth="1"/>
    <col min="3" max="3" width="11.42578125" style="7" customWidth="1"/>
    <col min="4" max="5" width="7.7109375" style="7" customWidth="1"/>
    <col min="6" max="6" width="10.140625" style="7" customWidth="1"/>
    <col min="7" max="7" width="7.7109375" style="7" customWidth="1"/>
    <col min="8" max="8" width="7.28515625" style="7" customWidth="1"/>
    <col min="9" max="9" width="8.28515625" style="7" customWidth="1"/>
    <col min="10" max="10" width="7" style="7" customWidth="1"/>
    <col min="11" max="11" width="6.85546875" style="7" customWidth="1"/>
    <col min="12" max="12" width="8.7109375" style="7" bestFit="1" customWidth="1"/>
    <col min="13" max="13" width="6.7109375" style="7" customWidth="1"/>
    <col min="14" max="19" width="7.7109375" style="7" customWidth="1"/>
    <col min="20" max="21" width="7.140625" style="7" customWidth="1"/>
    <col min="22" max="23" width="7" style="7" customWidth="1"/>
    <col min="24" max="24" width="6.7109375" style="7" customWidth="1"/>
    <col min="25" max="25" width="6.28515625" style="7" customWidth="1"/>
    <col min="26" max="26" width="6.85546875" style="7" customWidth="1"/>
    <col min="27" max="27" width="6.5703125" style="7" customWidth="1"/>
    <col min="28" max="28" width="5.85546875" style="7" customWidth="1"/>
    <col min="29" max="29" width="6.28515625" style="7" customWidth="1"/>
    <col min="30" max="30" width="7.7109375" style="7" customWidth="1"/>
    <col min="31" max="91" width="7.7109375" style="7" hidden="1" customWidth="1"/>
    <col min="92" max="16384" width="9.140625" style="7"/>
  </cols>
  <sheetData>
    <row r="1" spans="1:94" ht="40.15" customHeight="1">
      <c r="A1" s="217" t="s">
        <v>156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</row>
    <row r="3" spans="1:94" ht="36.75" customHeight="1">
      <c r="A3" s="220" t="s">
        <v>8</v>
      </c>
      <c r="B3" s="221"/>
      <c r="C3" s="12" t="s">
        <v>48</v>
      </c>
      <c r="D3" s="12" t="s">
        <v>49</v>
      </c>
      <c r="E3" s="12" t="s">
        <v>50</v>
      </c>
      <c r="F3" s="12" t="s">
        <v>51</v>
      </c>
      <c r="G3" s="12" t="s">
        <v>52</v>
      </c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3"/>
      <c r="CP3" s="43"/>
    </row>
    <row r="4" spans="1:94" s="21" customFormat="1" ht="19.899999999999999" customHeight="1">
      <c r="A4" s="220" t="s">
        <v>1</v>
      </c>
      <c r="B4" s="3" t="s">
        <v>4</v>
      </c>
      <c r="C4" s="55">
        <v>1</v>
      </c>
      <c r="D4" s="55">
        <v>1</v>
      </c>
      <c r="E4" s="55">
        <v>1</v>
      </c>
      <c r="F4" s="55">
        <v>1</v>
      </c>
      <c r="G4" s="55">
        <v>1</v>
      </c>
      <c r="H4" s="18"/>
      <c r="I4" s="18"/>
      <c r="J4" s="18"/>
      <c r="K4" s="18"/>
      <c r="L4" s="18"/>
      <c r="M4" s="18"/>
      <c r="N4" s="18"/>
      <c r="O4" s="1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50"/>
      <c r="CO4" s="50"/>
      <c r="CP4" s="50"/>
    </row>
    <row r="5" spans="1:94" s="21" customFormat="1" ht="19.149999999999999" customHeight="1">
      <c r="A5" s="220"/>
      <c r="B5" s="2" t="s">
        <v>60</v>
      </c>
      <c r="C5" s="145">
        <f>'форма 5'!F7</f>
        <v>64.3</v>
      </c>
      <c r="D5" s="55">
        <f>'форма 5'!F8</f>
        <v>47.19</v>
      </c>
      <c r="E5" s="55">
        <f>'форма 5'!F9</f>
        <v>95.38</v>
      </c>
      <c r="F5" s="145">
        <f>'форма 5'!F10</f>
        <v>11.45</v>
      </c>
      <c r="G5" s="55">
        <f>'форма 5'!F11</f>
        <v>63.03</v>
      </c>
      <c r="H5" s="18"/>
      <c r="I5" s="18"/>
      <c r="J5" s="18"/>
      <c r="K5" s="18"/>
      <c r="L5" s="18"/>
      <c r="M5" s="18"/>
      <c r="N5" s="18"/>
      <c r="O5" s="18"/>
      <c r="P5" s="18"/>
      <c r="Q5" s="18"/>
      <c r="R5" s="44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50"/>
      <c r="CO5" s="50"/>
      <c r="CP5" s="50"/>
    </row>
    <row r="6" spans="1:94" ht="16.899999999999999" customHeight="1">
      <c r="A6" s="222"/>
      <c r="B6" s="2" t="s">
        <v>61</v>
      </c>
      <c r="C6" s="146">
        <f>'форма 5'!G7</f>
        <v>63</v>
      </c>
      <c r="D6" s="147">
        <f>'форма 5'!G8</f>
        <v>48</v>
      </c>
      <c r="E6" s="147">
        <f>'форма 5'!G9</f>
        <v>95.4</v>
      </c>
      <c r="F6" s="146">
        <f>'форма 5'!G10</f>
        <v>12.1</v>
      </c>
      <c r="G6" s="147">
        <f>'форма 5'!G11</f>
        <v>63.05</v>
      </c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51"/>
      <c r="CO6" s="51"/>
      <c r="CP6" s="51"/>
    </row>
    <row r="7" spans="1:94" ht="18.600000000000001" customHeight="1">
      <c r="A7" s="222"/>
      <c r="B7" s="2" t="s">
        <v>62</v>
      </c>
      <c r="C7" s="146">
        <f>'форма 5'!H7</f>
        <v>65.2</v>
      </c>
      <c r="D7" s="147">
        <f>'форма 5'!H8</f>
        <v>49.28</v>
      </c>
      <c r="E7" s="147">
        <f>'форма 5'!H9</f>
        <v>95.56</v>
      </c>
      <c r="F7" s="146">
        <f>'форма 5'!H10</f>
        <v>10.93</v>
      </c>
      <c r="G7" s="147">
        <f>'форма 5'!H11</f>
        <v>74.53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45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51"/>
      <c r="CO7" s="51"/>
      <c r="CP7" s="51"/>
    </row>
    <row r="8" spans="1:94" ht="22.15" customHeight="1">
      <c r="A8" s="222"/>
      <c r="B8" s="3" t="s">
        <v>6</v>
      </c>
      <c r="C8" s="6">
        <f>IF(C4=1,C7*C7/C5/C6,C7*C6/C5/C7)</f>
        <v>1.0494063047717792</v>
      </c>
      <c r="D8" s="6">
        <f t="shared" ref="D8:G8" si="0">IF(D4=1,D7*D7/D5/D6,D7*D6/D5/D7)</f>
        <v>1.0721367521367522</v>
      </c>
      <c r="E8" s="6">
        <f t="shared" si="0"/>
        <v>1.0035675020320354</v>
      </c>
      <c r="F8" s="6">
        <f t="shared" si="0"/>
        <v>0.86228229095239828</v>
      </c>
      <c r="G8" s="6">
        <f t="shared" si="0"/>
        <v>1.3977511055181482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0"/>
      <c r="X8" s="20"/>
      <c r="Y8" s="20"/>
      <c r="Z8" s="20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51"/>
      <c r="CO8" s="51"/>
      <c r="CP8" s="51"/>
    </row>
    <row r="9" spans="1:94" ht="33.75" hidden="1" customHeight="1">
      <c r="A9" s="222"/>
      <c r="B9" s="4"/>
      <c r="C9" s="6">
        <f>IFERROR(C8,0)</f>
        <v>1.0494063047717792</v>
      </c>
      <c r="D9" s="6">
        <f t="shared" ref="D9:BN9" si="1">IFERROR(D8,0)</f>
        <v>1.0721367521367522</v>
      </c>
      <c r="E9" s="6">
        <f t="shared" si="1"/>
        <v>1.0035675020320354</v>
      </c>
      <c r="F9" s="6">
        <f t="shared" si="1"/>
        <v>0.86228229095239828</v>
      </c>
      <c r="G9" s="6">
        <f t="shared" si="1"/>
        <v>1.3977511055181482</v>
      </c>
      <c r="H9" s="144">
        <f t="shared" si="1"/>
        <v>0</v>
      </c>
      <c r="I9" s="144">
        <f t="shared" si="1"/>
        <v>0</v>
      </c>
      <c r="J9" s="144">
        <f t="shared" si="1"/>
        <v>0</v>
      </c>
      <c r="K9" s="144">
        <f t="shared" si="1"/>
        <v>0</v>
      </c>
      <c r="L9" s="144">
        <f t="shared" si="1"/>
        <v>0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>
        <f t="shared" si="1"/>
        <v>0</v>
      </c>
      <c r="AF9" s="8">
        <f t="shared" si="1"/>
        <v>0</v>
      </c>
      <c r="AG9" s="8">
        <f t="shared" si="1"/>
        <v>0</v>
      </c>
      <c r="AH9" s="8">
        <f t="shared" si="1"/>
        <v>0</v>
      </c>
      <c r="AI9" s="8">
        <f t="shared" si="1"/>
        <v>0</v>
      </c>
      <c r="AJ9" s="8">
        <f t="shared" si="1"/>
        <v>0</v>
      </c>
      <c r="AK9" s="8">
        <f t="shared" si="1"/>
        <v>0</v>
      </c>
      <c r="AL9" s="8">
        <f t="shared" si="1"/>
        <v>0</v>
      </c>
      <c r="AM9" s="8">
        <f t="shared" si="1"/>
        <v>0</v>
      </c>
      <c r="AN9" s="8">
        <f t="shared" si="1"/>
        <v>0</v>
      </c>
      <c r="AO9" s="8">
        <f t="shared" si="1"/>
        <v>0</v>
      </c>
      <c r="AP9" s="8">
        <f t="shared" si="1"/>
        <v>0</v>
      </c>
      <c r="AQ9" s="8">
        <f t="shared" si="1"/>
        <v>0</v>
      </c>
      <c r="AR9" s="8">
        <f t="shared" si="1"/>
        <v>0</v>
      </c>
      <c r="AS9" s="8">
        <f t="shared" si="1"/>
        <v>0</v>
      </c>
      <c r="AT9" s="8">
        <f t="shared" si="1"/>
        <v>0</v>
      </c>
      <c r="AU9" s="8">
        <f t="shared" si="1"/>
        <v>0</v>
      </c>
      <c r="AV9" s="8">
        <f t="shared" si="1"/>
        <v>0</v>
      </c>
      <c r="AW9" s="8">
        <f t="shared" si="1"/>
        <v>0</v>
      </c>
      <c r="AX9" s="8">
        <f t="shared" si="1"/>
        <v>0</v>
      </c>
      <c r="AY9" s="8">
        <f t="shared" si="1"/>
        <v>0</v>
      </c>
      <c r="AZ9" s="8">
        <f t="shared" si="1"/>
        <v>0</v>
      </c>
      <c r="BA9" s="8">
        <f t="shared" si="1"/>
        <v>0</v>
      </c>
      <c r="BB9" s="8">
        <f t="shared" si="1"/>
        <v>0</v>
      </c>
      <c r="BC9" s="8">
        <f t="shared" si="1"/>
        <v>0</v>
      </c>
      <c r="BD9" s="8">
        <f t="shared" si="1"/>
        <v>0</v>
      </c>
      <c r="BE9" s="8">
        <f t="shared" si="1"/>
        <v>0</v>
      </c>
      <c r="BF9" s="8">
        <f t="shared" si="1"/>
        <v>0</v>
      </c>
      <c r="BG9" s="8">
        <f t="shared" si="1"/>
        <v>0</v>
      </c>
      <c r="BH9" s="8">
        <f t="shared" si="1"/>
        <v>0</v>
      </c>
      <c r="BI9" s="8">
        <f t="shared" si="1"/>
        <v>0</v>
      </c>
      <c r="BJ9" s="8">
        <f t="shared" si="1"/>
        <v>0</v>
      </c>
      <c r="BK9" s="8">
        <f t="shared" si="1"/>
        <v>0</v>
      </c>
      <c r="BL9" s="8">
        <f t="shared" si="1"/>
        <v>0</v>
      </c>
      <c r="BM9" s="8">
        <f t="shared" si="1"/>
        <v>0</v>
      </c>
      <c r="BN9" s="8">
        <f t="shared" si="1"/>
        <v>0</v>
      </c>
      <c r="BO9" s="8">
        <f t="shared" ref="BO9:CM9" si="2">IFERROR(BO8,0)</f>
        <v>0</v>
      </c>
      <c r="BP9" s="8">
        <f t="shared" si="2"/>
        <v>0</v>
      </c>
      <c r="BQ9" s="8">
        <f t="shared" si="2"/>
        <v>0</v>
      </c>
      <c r="BR9" s="8">
        <f t="shared" si="2"/>
        <v>0</v>
      </c>
      <c r="BS9" s="8">
        <f t="shared" si="2"/>
        <v>0</v>
      </c>
      <c r="BT9" s="8">
        <f t="shared" si="2"/>
        <v>0</v>
      </c>
      <c r="BU9" s="8">
        <f t="shared" si="2"/>
        <v>0</v>
      </c>
      <c r="BV9" s="8">
        <f t="shared" si="2"/>
        <v>0</v>
      </c>
      <c r="BW9" s="8">
        <f t="shared" si="2"/>
        <v>0</v>
      </c>
      <c r="BX9" s="8">
        <f t="shared" si="2"/>
        <v>0</v>
      </c>
      <c r="BY9" s="8">
        <f t="shared" si="2"/>
        <v>0</v>
      </c>
      <c r="BZ9" s="8">
        <f t="shared" si="2"/>
        <v>0</v>
      </c>
      <c r="CA9" s="8">
        <f t="shared" si="2"/>
        <v>0</v>
      </c>
      <c r="CB9" s="8">
        <f t="shared" si="2"/>
        <v>0</v>
      </c>
      <c r="CC9" s="8">
        <f t="shared" si="2"/>
        <v>0</v>
      </c>
      <c r="CD9" s="8">
        <f t="shared" si="2"/>
        <v>0</v>
      </c>
      <c r="CE9" s="8">
        <f t="shared" si="2"/>
        <v>0</v>
      </c>
      <c r="CF9" s="8">
        <f t="shared" si="2"/>
        <v>0</v>
      </c>
      <c r="CG9" s="8">
        <f t="shared" si="2"/>
        <v>0</v>
      </c>
      <c r="CH9" s="8">
        <f t="shared" si="2"/>
        <v>0</v>
      </c>
      <c r="CI9" s="8">
        <f t="shared" si="2"/>
        <v>0</v>
      </c>
      <c r="CJ9" s="8">
        <f t="shared" si="2"/>
        <v>0</v>
      </c>
      <c r="CK9" s="8">
        <f t="shared" si="2"/>
        <v>0</v>
      </c>
      <c r="CL9" s="8">
        <f t="shared" si="2"/>
        <v>0</v>
      </c>
      <c r="CM9" s="8">
        <f t="shared" si="2"/>
        <v>0</v>
      </c>
    </row>
    <row r="10" spans="1:94" ht="33.75" hidden="1" customHeight="1">
      <c r="A10" s="222"/>
      <c r="B10" s="3"/>
      <c r="C10" s="9">
        <f>IF(C9&gt;0,1,0)</f>
        <v>1</v>
      </c>
      <c r="D10" s="9">
        <f t="shared" ref="D10:F10" si="3">IF(D9&gt;0,1,0)</f>
        <v>1</v>
      </c>
      <c r="E10" s="9">
        <f t="shared" si="3"/>
        <v>1</v>
      </c>
      <c r="F10" s="9">
        <f t="shared" si="3"/>
        <v>1</v>
      </c>
      <c r="G10" s="9">
        <f t="shared" ref="G10" si="4">IF(G9&gt;0,1,0)</f>
        <v>1</v>
      </c>
      <c r="H10" s="9">
        <f t="shared" ref="H10" si="5">IF(H9&gt;0,1,0)</f>
        <v>0</v>
      </c>
      <c r="I10" s="9">
        <f t="shared" ref="I10" si="6">IF(I9&gt;0,1,0)</f>
        <v>0</v>
      </c>
      <c r="J10" s="9">
        <f t="shared" ref="J10:K10" si="7">IF(J9&gt;0,1,0)</f>
        <v>0</v>
      </c>
      <c r="K10" s="52">
        <f t="shared" si="7"/>
        <v>0</v>
      </c>
      <c r="L10" s="9">
        <f t="shared" ref="L10" si="8">IF(L9&gt;0,1,0)</f>
        <v>0</v>
      </c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46">
        <f t="shared" ref="AE10:AF10" si="9">IF(AE9&gt;0,1,0)</f>
        <v>0</v>
      </c>
      <c r="AF10" s="9">
        <f t="shared" si="9"/>
        <v>0</v>
      </c>
      <c r="AG10" s="9">
        <f t="shared" ref="AG10" si="10">IF(AG9&gt;0,1,0)</f>
        <v>0</v>
      </c>
      <c r="AH10" s="9">
        <f t="shared" ref="AH10:AI10" si="11">IF(AH9&gt;0,1,0)</f>
        <v>0</v>
      </c>
      <c r="AI10" s="9">
        <f t="shared" si="11"/>
        <v>0</v>
      </c>
      <c r="AJ10" s="9">
        <f t="shared" ref="AJ10" si="12">IF(AJ9&gt;0,1,0)</f>
        <v>0</v>
      </c>
      <c r="AK10" s="9">
        <f t="shared" ref="AK10:AL10" si="13">IF(AK9&gt;0,1,0)</f>
        <v>0</v>
      </c>
      <c r="AL10" s="9">
        <f t="shared" si="13"/>
        <v>0</v>
      </c>
      <c r="AM10" s="9">
        <f t="shared" ref="AM10" si="14">IF(AM9&gt;0,1,0)</f>
        <v>0</v>
      </c>
      <c r="AN10" s="9">
        <f t="shared" ref="AN10:AO10" si="15">IF(AN9&gt;0,1,0)</f>
        <v>0</v>
      </c>
      <c r="AO10" s="9">
        <f t="shared" si="15"/>
        <v>0</v>
      </c>
      <c r="AP10" s="9">
        <f t="shared" ref="AP10" si="16">IF(AP9&gt;0,1,0)</f>
        <v>0</v>
      </c>
      <c r="AQ10" s="9">
        <f t="shared" ref="AQ10:AR10" si="17">IF(AQ9&gt;0,1,0)</f>
        <v>0</v>
      </c>
      <c r="AR10" s="9">
        <f t="shared" si="17"/>
        <v>0</v>
      </c>
      <c r="AS10" s="9">
        <f t="shared" ref="AS10" si="18">IF(AS9&gt;0,1,0)</f>
        <v>0</v>
      </c>
      <c r="AT10" s="9">
        <f t="shared" ref="AT10:AU10" si="19">IF(AT9&gt;0,1,0)</f>
        <v>0</v>
      </c>
      <c r="AU10" s="9">
        <f t="shared" si="19"/>
        <v>0</v>
      </c>
      <c r="AV10" s="9">
        <f t="shared" ref="AV10" si="20">IF(AV9&gt;0,1,0)</f>
        <v>0</v>
      </c>
      <c r="AW10" s="9">
        <f t="shared" ref="AW10:AX10" si="21">IF(AW9&gt;0,1,0)</f>
        <v>0</v>
      </c>
      <c r="AX10" s="9">
        <f t="shared" si="21"/>
        <v>0</v>
      </c>
      <c r="AY10" s="9">
        <f t="shared" ref="AY10" si="22">IF(AY9&gt;0,1,0)</f>
        <v>0</v>
      </c>
      <c r="AZ10" s="9">
        <f t="shared" ref="AZ10:BA10" si="23">IF(AZ9&gt;0,1,0)</f>
        <v>0</v>
      </c>
      <c r="BA10" s="9">
        <f t="shared" si="23"/>
        <v>0</v>
      </c>
      <c r="BB10" s="9">
        <f t="shared" ref="BB10" si="24">IF(BB9&gt;0,1,0)</f>
        <v>0</v>
      </c>
      <c r="BC10" s="9">
        <f t="shared" ref="BC10:BD10" si="25">IF(BC9&gt;0,1,0)</f>
        <v>0</v>
      </c>
      <c r="BD10" s="9">
        <f t="shared" si="25"/>
        <v>0</v>
      </c>
      <c r="BE10" s="9">
        <f t="shared" ref="BE10" si="26">IF(BE9&gt;0,1,0)</f>
        <v>0</v>
      </c>
      <c r="BF10" s="9">
        <f t="shared" ref="BF10:BG10" si="27">IF(BF9&gt;0,1,0)</f>
        <v>0</v>
      </c>
      <c r="BG10" s="9">
        <f t="shared" si="27"/>
        <v>0</v>
      </c>
      <c r="BH10" s="9">
        <f t="shared" ref="BH10" si="28">IF(BH9&gt;0,1,0)</f>
        <v>0</v>
      </c>
      <c r="BI10" s="9">
        <f t="shared" ref="BI10:BJ10" si="29">IF(BI9&gt;0,1,0)</f>
        <v>0</v>
      </c>
      <c r="BJ10" s="9">
        <f t="shared" si="29"/>
        <v>0</v>
      </c>
      <c r="BK10" s="9">
        <f t="shared" ref="BK10" si="30">IF(BK9&gt;0,1,0)</f>
        <v>0</v>
      </c>
      <c r="BL10" s="9">
        <f t="shared" ref="BL10:BM10" si="31">IF(BL9&gt;0,1,0)</f>
        <v>0</v>
      </c>
      <c r="BM10" s="9">
        <f t="shared" si="31"/>
        <v>0</v>
      </c>
      <c r="BN10" s="9">
        <f t="shared" ref="BN10" si="32">IF(BN9&gt;0,1,0)</f>
        <v>0</v>
      </c>
      <c r="BO10" s="9">
        <f t="shared" ref="BO10:BP10" si="33">IF(BO9&gt;0,1,0)</f>
        <v>0</v>
      </c>
      <c r="BP10" s="9">
        <f t="shared" si="33"/>
        <v>0</v>
      </c>
      <c r="BQ10" s="9">
        <f t="shared" ref="BQ10" si="34">IF(BQ9&gt;0,1,0)</f>
        <v>0</v>
      </c>
      <c r="BR10" s="9">
        <f t="shared" ref="BR10:BS10" si="35">IF(BR9&gt;0,1,0)</f>
        <v>0</v>
      </c>
      <c r="BS10" s="9">
        <f t="shared" si="35"/>
        <v>0</v>
      </c>
      <c r="BT10" s="9">
        <f t="shared" ref="BT10" si="36">IF(BT9&gt;0,1,0)</f>
        <v>0</v>
      </c>
      <c r="BU10" s="9">
        <f t="shared" ref="BU10:BV10" si="37">IF(BU9&gt;0,1,0)</f>
        <v>0</v>
      </c>
      <c r="BV10" s="9">
        <f t="shared" si="37"/>
        <v>0</v>
      </c>
      <c r="BW10" s="9">
        <f t="shared" ref="BW10" si="38">IF(BW9&gt;0,1,0)</f>
        <v>0</v>
      </c>
      <c r="BX10" s="9">
        <f t="shared" ref="BX10:BY10" si="39">IF(BX9&gt;0,1,0)</f>
        <v>0</v>
      </c>
      <c r="BY10" s="9">
        <f t="shared" si="39"/>
        <v>0</v>
      </c>
      <c r="BZ10" s="9">
        <f t="shared" ref="BZ10" si="40">IF(BZ9&gt;0,1,0)</f>
        <v>0</v>
      </c>
      <c r="CA10" s="9">
        <f t="shared" ref="CA10:CB10" si="41">IF(CA9&gt;0,1,0)</f>
        <v>0</v>
      </c>
      <c r="CB10" s="9">
        <f t="shared" si="41"/>
        <v>0</v>
      </c>
      <c r="CC10" s="9">
        <f t="shared" ref="CC10" si="42">IF(CC9&gt;0,1,0)</f>
        <v>0</v>
      </c>
      <c r="CD10" s="9">
        <f t="shared" ref="CD10:CE10" si="43">IF(CD9&gt;0,1,0)</f>
        <v>0</v>
      </c>
      <c r="CE10" s="9">
        <f t="shared" si="43"/>
        <v>0</v>
      </c>
      <c r="CF10" s="9">
        <f t="shared" ref="CF10" si="44">IF(CF9&gt;0,1,0)</f>
        <v>0</v>
      </c>
      <c r="CG10" s="9">
        <f t="shared" ref="CG10:CH10" si="45">IF(CG9&gt;0,1,0)</f>
        <v>0</v>
      </c>
      <c r="CH10" s="9">
        <f t="shared" si="45"/>
        <v>0</v>
      </c>
      <c r="CI10" s="9">
        <f t="shared" ref="CI10" si="46">IF(CI9&gt;0,1,0)</f>
        <v>0</v>
      </c>
      <c r="CJ10" s="9">
        <f t="shared" ref="CJ10:CK10" si="47">IF(CJ9&gt;0,1,0)</f>
        <v>0</v>
      </c>
      <c r="CK10" s="9">
        <f t="shared" si="47"/>
        <v>0</v>
      </c>
      <c r="CL10" s="9">
        <f t="shared" ref="CL10" si="48">IF(CL9&gt;0,1,0)</f>
        <v>0</v>
      </c>
      <c r="CM10" s="9">
        <f t="shared" ref="CM10" si="49">IF(CM9&gt;0,1,0)</f>
        <v>0</v>
      </c>
    </row>
    <row r="11" spans="1:94" ht="33.75" hidden="1" customHeight="1">
      <c r="A11" s="222"/>
      <c r="B11" s="3" t="s">
        <v>7</v>
      </c>
      <c r="C11" s="9">
        <f>SUM(C10:L10)</f>
        <v>5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</row>
    <row r="12" spans="1:94" ht="33.75" customHeight="1">
      <c r="A12" s="222"/>
      <c r="B12" s="3" t="s">
        <v>0</v>
      </c>
      <c r="C12" s="5">
        <f>SUM(C9:CM9)/C11</f>
        <v>1.0770287910822227</v>
      </c>
      <c r="D12" s="10"/>
      <c r="E12" s="10"/>
      <c r="F12" s="10"/>
      <c r="G12" s="10"/>
      <c r="H12" s="10"/>
      <c r="I12" s="10"/>
    </row>
    <row r="13" spans="1:94" ht="23.25" customHeight="1">
      <c r="A13" s="223" t="s">
        <v>5</v>
      </c>
      <c r="B13" s="223"/>
      <c r="C13" s="223"/>
      <c r="D13" s="223"/>
      <c r="E13" s="223"/>
      <c r="F13" s="223"/>
      <c r="G13" s="223"/>
      <c r="H13" s="223"/>
      <c r="I13" s="223"/>
    </row>
    <row r="14" spans="1:94" ht="15" customHeight="1">
      <c r="A14" s="11"/>
      <c r="B14" s="11"/>
      <c r="C14" s="11"/>
      <c r="D14" s="11"/>
      <c r="E14" s="11"/>
      <c r="F14" s="11"/>
      <c r="G14" s="11"/>
      <c r="H14" s="11"/>
      <c r="I14" s="11"/>
    </row>
    <row r="15" spans="1:94" ht="40.5" hidden="1" customHeight="1">
      <c r="A15" s="54"/>
      <c r="B15" s="2" t="s">
        <v>53</v>
      </c>
      <c r="C15" s="17" t="e">
        <f>#REF!+#REF!</f>
        <v>#REF!</v>
      </c>
    </row>
    <row r="16" spans="1:94" ht="40.5" customHeight="1">
      <c r="A16" s="220" t="s">
        <v>2</v>
      </c>
      <c r="B16" s="2" t="s">
        <v>61</v>
      </c>
      <c r="C16" s="41">
        <f>'Форма 1'!M11</f>
        <v>59128.37</v>
      </c>
    </row>
    <row r="17" spans="1:10" ht="40.5" customHeight="1">
      <c r="A17" s="220"/>
      <c r="B17" s="2" t="s">
        <v>62</v>
      </c>
      <c r="C17" s="41">
        <f>'Форма 1'!N11</f>
        <v>57280.57</v>
      </c>
    </row>
    <row r="18" spans="1:10" ht="22.5" customHeight="1" thickBot="1">
      <c r="A18" s="151">
        <f>C17/C16</f>
        <v>0.96874934993134421</v>
      </c>
      <c r="B18" s="152"/>
      <c r="C18" s="153"/>
    </row>
    <row r="19" spans="1:10" ht="21.75" customHeight="1"/>
    <row r="20" spans="1:10" ht="33" customHeight="1">
      <c r="A20" s="1" t="s">
        <v>3</v>
      </c>
      <c r="B20" s="149">
        <f>A18*C12</f>
        <v>1.0433709412182448</v>
      </c>
      <c r="C20" s="150"/>
      <c r="D20" s="218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219"/>
      <c r="F20" s="219"/>
      <c r="G20" s="219"/>
      <c r="H20" s="219"/>
      <c r="I20" s="219"/>
      <c r="J20" s="219"/>
    </row>
  </sheetData>
  <sheetProtection formatCells="0"/>
  <mergeCells count="6">
    <mergeCell ref="A1:L1"/>
    <mergeCell ref="D20:J20"/>
    <mergeCell ref="A3:B3"/>
    <mergeCell ref="A4:A12"/>
    <mergeCell ref="A13:I13"/>
    <mergeCell ref="A16:A17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43"/>
  <sheetViews>
    <sheetView view="pageBreakPreview" zoomScale="110" zoomScaleSheetLayoutView="110" workbookViewId="0">
      <selection activeCell="I19" sqref="I19"/>
    </sheetView>
  </sheetViews>
  <sheetFormatPr defaultColWidth="9.140625" defaultRowHeight="15"/>
  <cols>
    <col min="1" max="1" width="4.5703125" style="28" customWidth="1"/>
    <col min="2" max="2" width="3.42578125" style="28" customWidth="1"/>
    <col min="3" max="3" width="4.7109375" style="28" customWidth="1"/>
    <col min="4" max="4" width="4.85546875" style="28" customWidth="1"/>
    <col min="5" max="5" width="42" style="28" customWidth="1"/>
    <col min="6" max="6" width="28.5703125" style="28" customWidth="1"/>
    <col min="7" max="7" width="6.42578125" style="28" customWidth="1"/>
    <col min="8" max="8" width="4.42578125" style="28" customWidth="1"/>
    <col min="9" max="9" width="4.85546875" style="28" customWidth="1"/>
    <col min="10" max="10" width="12.28515625" style="28" bestFit="1" customWidth="1"/>
    <col min="11" max="11" width="5.7109375" style="28" customWidth="1"/>
    <col min="12" max="13" width="9.85546875" style="40" customWidth="1"/>
    <col min="14" max="14" width="10.7109375" style="40" customWidth="1"/>
    <col min="15" max="15" width="9.7109375" style="28" customWidth="1"/>
    <col min="16" max="16384" width="9.140625" style="28"/>
  </cols>
  <sheetData>
    <row r="2" spans="1:16" ht="43.5" customHeight="1">
      <c r="A2" s="230" t="s">
        <v>157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</row>
    <row r="3" spans="1:16">
      <c r="A3" s="29"/>
      <c r="B3" s="29"/>
      <c r="C3" s="29"/>
      <c r="D3" s="30"/>
      <c r="E3" s="30"/>
      <c r="F3" s="30"/>
      <c r="G3" s="30"/>
      <c r="H3" s="30"/>
      <c r="I3" s="30"/>
      <c r="J3" s="30"/>
      <c r="K3" s="30"/>
      <c r="L3" s="38"/>
      <c r="M3" s="38"/>
      <c r="N3" s="38"/>
      <c r="O3" s="31"/>
    </row>
    <row r="4" spans="1:16" ht="61.5" customHeight="1">
      <c r="A4" s="231" t="s">
        <v>9</v>
      </c>
      <c r="B4" s="231"/>
      <c r="C4" s="231"/>
      <c r="D4" s="231"/>
      <c r="E4" s="231" t="s">
        <v>10</v>
      </c>
      <c r="F4" s="231" t="s">
        <v>11</v>
      </c>
      <c r="G4" s="231" t="s">
        <v>12</v>
      </c>
      <c r="H4" s="231"/>
      <c r="I4" s="231"/>
      <c r="J4" s="231"/>
      <c r="K4" s="231"/>
      <c r="L4" s="232" t="s">
        <v>13</v>
      </c>
      <c r="M4" s="232"/>
      <c r="N4" s="232"/>
      <c r="O4" s="233" t="s">
        <v>14</v>
      </c>
      <c r="P4" s="234"/>
    </row>
    <row r="5" spans="1:16" ht="78" customHeight="1" thickBot="1">
      <c r="A5" s="32" t="s">
        <v>15</v>
      </c>
      <c r="B5" s="32" t="s">
        <v>16</v>
      </c>
      <c r="C5" s="32" t="s">
        <v>17</v>
      </c>
      <c r="D5" s="32" t="s">
        <v>18</v>
      </c>
      <c r="E5" s="231"/>
      <c r="F5" s="231"/>
      <c r="G5" s="32" t="s">
        <v>19</v>
      </c>
      <c r="H5" s="32" t="s">
        <v>20</v>
      </c>
      <c r="I5" s="32" t="s">
        <v>21</v>
      </c>
      <c r="J5" s="32" t="s">
        <v>22</v>
      </c>
      <c r="K5" s="32" t="s">
        <v>23</v>
      </c>
      <c r="L5" s="58" t="s">
        <v>54</v>
      </c>
      <c r="M5" s="58" t="s">
        <v>55</v>
      </c>
      <c r="N5" s="58" t="s">
        <v>24</v>
      </c>
      <c r="O5" s="58" t="s">
        <v>56</v>
      </c>
      <c r="P5" s="59" t="s">
        <v>57</v>
      </c>
    </row>
    <row r="6" spans="1:16" s="36" customFormat="1" ht="15" hidden="1" customHeight="1">
      <c r="A6" s="224" t="s">
        <v>45</v>
      </c>
      <c r="B6" s="227"/>
      <c r="C6" s="227"/>
      <c r="D6" s="227"/>
      <c r="E6" s="227" t="s">
        <v>43</v>
      </c>
      <c r="F6" s="33" t="s">
        <v>25</v>
      </c>
      <c r="G6" s="33"/>
      <c r="H6" s="33"/>
      <c r="I6" s="33"/>
      <c r="J6" s="33"/>
      <c r="K6" s="33"/>
      <c r="L6" s="39" t="e">
        <f>SUM(L7:L10)</f>
        <v>#REF!</v>
      </c>
      <c r="M6" s="39"/>
      <c r="N6" s="39" t="e">
        <f>SUM(N7:N10)</f>
        <v>#REF!</v>
      </c>
      <c r="O6" s="34" t="e">
        <f t="shared" ref="O6:O20" si="0">N6/L6*100</f>
        <v>#REF!</v>
      </c>
      <c r="P6" s="35"/>
    </row>
    <row r="7" spans="1:16" s="36" customFormat="1" ht="42.75" hidden="1">
      <c r="A7" s="225"/>
      <c r="B7" s="228"/>
      <c r="C7" s="228"/>
      <c r="D7" s="228"/>
      <c r="E7" s="228"/>
      <c r="F7" s="42" t="s">
        <v>46</v>
      </c>
      <c r="G7" s="33">
        <v>276</v>
      </c>
      <c r="H7" s="33"/>
      <c r="I7" s="33"/>
      <c r="J7" s="33"/>
      <c r="K7" s="33"/>
      <c r="L7" s="39">
        <f>L12</f>
        <v>0</v>
      </c>
      <c r="M7" s="39"/>
      <c r="N7" s="39">
        <f>N12</f>
        <v>19438.330000000002</v>
      </c>
      <c r="O7" s="34" t="e">
        <f t="shared" si="0"/>
        <v>#DIV/0!</v>
      </c>
      <c r="P7" s="35"/>
    </row>
    <row r="8" spans="1:16" s="36" customFormat="1" ht="42.75" hidden="1">
      <c r="A8" s="225"/>
      <c r="B8" s="228"/>
      <c r="C8" s="228"/>
      <c r="D8" s="228"/>
      <c r="E8" s="228"/>
      <c r="F8" s="33" t="s">
        <v>42</v>
      </c>
      <c r="G8" s="33">
        <v>329</v>
      </c>
      <c r="H8" s="33"/>
      <c r="I8" s="33"/>
      <c r="J8" s="33"/>
      <c r="K8" s="33"/>
      <c r="L8" s="39" t="e">
        <f>#REF!</f>
        <v>#REF!</v>
      </c>
      <c r="M8" s="39"/>
      <c r="N8" s="39" t="e">
        <f>#REF!</f>
        <v>#REF!</v>
      </c>
      <c r="O8" s="34" t="e">
        <f t="shared" si="0"/>
        <v>#REF!</v>
      </c>
      <c r="P8" s="35"/>
    </row>
    <row r="9" spans="1:16" s="36" customFormat="1" hidden="1">
      <c r="A9" s="225"/>
      <c r="B9" s="228"/>
      <c r="C9" s="228"/>
      <c r="D9" s="228"/>
      <c r="E9" s="228"/>
      <c r="F9" s="37" t="s">
        <v>44</v>
      </c>
      <c r="G9" s="37">
        <v>325</v>
      </c>
      <c r="H9" s="33"/>
      <c r="I9" s="33"/>
      <c r="J9" s="33"/>
      <c r="K9" s="33"/>
      <c r="L9" s="39" t="e">
        <f>SUM(#REF!,#REF!)</f>
        <v>#REF!</v>
      </c>
      <c r="M9" s="39"/>
      <c r="N9" s="39" t="e">
        <f>SUM(#REF!,#REF!)</f>
        <v>#REF!</v>
      </c>
      <c r="O9" s="34" t="e">
        <f t="shared" si="0"/>
        <v>#REF!</v>
      </c>
      <c r="P9" s="35"/>
    </row>
    <row r="10" spans="1:16" s="36" customFormat="1" ht="57" hidden="1">
      <c r="A10" s="226"/>
      <c r="B10" s="229"/>
      <c r="C10" s="229"/>
      <c r="D10" s="229"/>
      <c r="E10" s="228"/>
      <c r="F10" s="135" t="s">
        <v>47</v>
      </c>
      <c r="G10" s="135">
        <v>278</v>
      </c>
      <c r="H10" s="73"/>
      <c r="I10" s="73"/>
      <c r="J10" s="73"/>
      <c r="K10" s="73"/>
      <c r="L10" s="136"/>
      <c r="M10" s="136"/>
      <c r="N10" s="136"/>
      <c r="O10" s="57" t="e">
        <f t="shared" si="0"/>
        <v>#DIV/0!</v>
      </c>
      <c r="P10" s="35"/>
    </row>
    <row r="11" spans="1:16" s="36" customFormat="1" ht="15" customHeight="1">
      <c r="A11" s="244" t="s">
        <v>64</v>
      </c>
      <c r="B11" s="227"/>
      <c r="C11" s="227"/>
      <c r="D11" s="248"/>
      <c r="E11" s="251" t="s">
        <v>70</v>
      </c>
      <c r="F11" s="173" t="s">
        <v>25</v>
      </c>
      <c r="G11" s="160"/>
      <c r="H11" s="160"/>
      <c r="I11" s="160"/>
      <c r="J11" s="160"/>
      <c r="K11" s="160"/>
      <c r="L11" s="161">
        <f>L12+L13+L14+L15</f>
        <v>35662.800000000003</v>
      </c>
      <c r="M11" s="178">
        <f t="shared" ref="M11:N11" si="1">M12+M13+M14+M15</f>
        <v>59128.37</v>
      </c>
      <c r="N11" s="178">
        <f t="shared" si="1"/>
        <v>57280.57</v>
      </c>
      <c r="O11" s="129">
        <f>N11/L11*100</f>
        <v>160.61714167143353</v>
      </c>
      <c r="P11" s="162">
        <f>N11/M11*100</f>
        <v>96.874934993134417</v>
      </c>
    </row>
    <row r="12" spans="1:16" s="36" customFormat="1" ht="14.45" customHeight="1">
      <c r="A12" s="245"/>
      <c r="B12" s="228"/>
      <c r="C12" s="228"/>
      <c r="D12" s="249"/>
      <c r="E12" s="252"/>
      <c r="F12" s="174" t="s">
        <v>175</v>
      </c>
      <c r="G12" s="163">
        <v>280</v>
      </c>
      <c r="H12" s="163"/>
      <c r="I12" s="163"/>
      <c r="J12" s="163"/>
      <c r="K12" s="163"/>
      <c r="L12" s="164">
        <f>L17</f>
        <v>0</v>
      </c>
      <c r="M12" s="164">
        <f>M17</f>
        <v>19438.34</v>
      </c>
      <c r="N12" s="164">
        <f t="shared" ref="N12" si="2">N17</f>
        <v>19438.330000000002</v>
      </c>
      <c r="O12" s="129" t="e">
        <f>N12/L12*100</f>
        <v>#DIV/0!</v>
      </c>
      <c r="P12" s="165">
        <f t="shared" ref="P12:P20" si="3">N12/M12*100</f>
        <v>99.999948555277868</v>
      </c>
    </row>
    <row r="13" spans="1:16" s="36" customFormat="1" ht="25.15" customHeight="1">
      <c r="A13" s="245"/>
      <c r="B13" s="228"/>
      <c r="C13" s="228"/>
      <c r="D13" s="249"/>
      <c r="E13" s="252"/>
      <c r="F13" s="175" t="s">
        <v>47</v>
      </c>
      <c r="G13" s="163">
        <v>281</v>
      </c>
      <c r="H13" s="163"/>
      <c r="I13" s="163"/>
      <c r="J13" s="163"/>
      <c r="K13" s="163"/>
      <c r="L13" s="164">
        <f>L18</f>
        <v>11100</v>
      </c>
      <c r="M13" s="164">
        <f t="shared" ref="M13:N13" si="4">M18</f>
        <v>12216.6</v>
      </c>
      <c r="N13" s="164">
        <f t="shared" si="4"/>
        <v>11030</v>
      </c>
      <c r="O13" s="129">
        <f t="shared" ref="O13:O14" si="5">N13/L13*100</f>
        <v>99.369369369369366</v>
      </c>
      <c r="P13" s="165">
        <f t="shared" si="3"/>
        <v>90.28698655927181</v>
      </c>
    </row>
    <row r="14" spans="1:16" s="36" customFormat="1" ht="22.9" customHeight="1">
      <c r="A14" s="245"/>
      <c r="B14" s="228"/>
      <c r="C14" s="228"/>
      <c r="D14" s="249"/>
      <c r="E14" s="252"/>
      <c r="F14" s="176" t="s">
        <v>136</v>
      </c>
      <c r="G14" s="163">
        <v>285</v>
      </c>
      <c r="H14" s="163"/>
      <c r="I14" s="163"/>
      <c r="J14" s="163"/>
      <c r="K14" s="163"/>
      <c r="L14" s="164">
        <f>L19</f>
        <v>24562.800000000003</v>
      </c>
      <c r="M14" s="164">
        <f t="shared" ref="M14:N14" si="6">M19</f>
        <v>27139.7</v>
      </c>
      <c r="N14" s="164">
        <f t="shared" si="6"/>
        <v>26478.5</v>
      </c>
      <c r="O14" s="129">
        <f t="shared" si="5"/>
        <v>107.79919227449636</v>
      </c>
      <c r="P14" s="165">
        <f t="shared" si="3"/>
        <v>97.56371662177547</v>
      </c>
    </row>
    <row r="15" spans="1:16" s="36" customFormat="1" ht="15" customHeight="1" thickBot="1">
      <c r="A15" s="246"/>
      <c r="B15" s="247"/>
      <c r="C15" s="247"/>
      <c r="D15" s="250"/>
      <c r="E15" s="253"/>
      <c r="F15" s="179" t="s">
        <v>81</v>
      </c>
      <c r="G15" s="180">
        <v>283</v>
      </c>
      <c r="H15" s="181"/>
      <c r="I15" s="181"/>
      <c r="J15" s="181"/>
      <c r="K15" s="181"/>
      <c r="L15" s="182">
        <f>L20</f>
        <v>0</v>
      </c>
      <c r="M15" s="182">
        <f t="shared" ref="M15:N15" si="7">M20</f>
        <v>333.73</v>
      </c>
      <c r="N15" s="182">
        <f t="shared" si="7"/>
        <v>333.74</v>
      </c>
      <c r="O15" s="183" t="e">
        <f t="shared" si="0"/>
        <v>#DIV/0!</v>
      </c>
      <c r="P15" s="184">
        <f t="shared" si="3"/>
        <v>100.00299643424324</v>
      </c>
    </row>
    <row r="16" spans="1:16" s="36" customFormat="1" ht="13.9" customHeight="1">
      <c r="A16" s="241" t="s">
        <v>64</v>
      </c>
      <c r="B16" s="238" t="s">
        <v>67</v>
      </c>
      <c r="C16" s="238" t="s">
        <v>90</v>
      </c>
      <c r="D16" s="235"/>
      <c r="E16" s="254" t="s">
        <v>66</v>
      </c>
      <c r="F16" s="173" t="s">
        <v>25</v>
      </c>
      <c r="G16" s="37"/>
      <c r="H16" s="42"/>
      <c r="I16" s="42"/>
      <c r="J16" s="42"/>
      <c r="K16" s="42"/>
      <c r="L16" s="164">
        <f>L17+L18+L19+L20</f>
        <v>35662.800000000003</v>
      </c>
      <c r="M16" s="164">
        <f t="shared" ref="M16:N16" si="8">M17+M18+M19+M20</f>
        <v>59128.37</v>
      </c>
      <c r="N16" s="164">
        <f t="shared" si="8"/>
        <v>57280.57</v>
      </c>
      <c r="O16" s="129">
        <f t="shared" si="0"/>
        <v>160.61714167143353</v>
      </c>
      <c r="P16" s="165">
        <f t="shared" si="3"/>
        <v>96.874934993134417</v>
      </c>
    </row>
    <row r="17" spans="1:16" s="36" customFormat="1" ht="13.9" customHeight="1">
      <c r="A17" s="242"/>
      <c r="B17" s="239"/>
      <c r="C17" s="239"/>
      <c r="D17" s="236"/>
      <c r="E17" s="255"/>
      <c r="F17" s="174" t="s">
        <v>175</v>
      </c>
      <c r="G17" s="166">
        <v>280</v>
      </c>
      <c r="H17" s="167"/>
      <c r="I17" s="168"/>
      <c r="J17" s="168"/>
      <c r="K17" s="167"/>
      <c r="L17" s="129">
        <f>L29+L30</f>
        <v>0</v>
      </c>
      <c r="M17" s="129">
        <f>M29+M30</f>
        <v>19438.34</v>
      </c>
      <c r="N17" s="129">
        <f t="shared" ref="N17" si="9">N29+N30</f>
        <v>19438.330000000002</v>
      </c>
      <c r="O17" s="129" t="e">
        <f t="shared" si="0"/>
        <v>#DIV/0!</v>
      </c>
      <c r="P17" s="165">
        <f t="shared" si="3"/>
        <v>99.999948555277868</v>
      </c>
    </row>
    <row r="18" spans="1:16" s="36" customFormat="1" ht="24" customHeight="1">
      <c r="A18" s="242"/>
      <c r="B18" s="239"/>
      <c r="C18" s="239"/>
      <c r="D18" s="236"/>
      <c r="E18" s="255"/>
      <c r="F18" s="175" t="s">
        <v>47</v>
      </c>
      <c r="G18" s="166">
        <v>281</v>
      </c>
      <c r="H18" s="167"/>
      <c r="I18" s="168"/>
      <c r="J18" s="168"/>
      <c r="K18" s="167"/>
      <c r="L18" s="129">
        <f>L21+L22</f>
        <v>11100</v>
      </c>
      <c r="M18" s="129">
        <f t="shared" ref="M18:N18" si="10">M21+M22</f>
        <v>12216.6</v>
      </c>
      <c r="N18" s="129">
        <f t="shared" si="10"/>
        <v>11030</v>
      </c>
      <c r="O18" s="129">
        <f t="shared" si="0"/>
        <v>99.369369369369366</v>
      </c>
      <c r="P18" s="165">
        <f t="shared" si="3"/>
        <v>90.28698655927181</v>
      </c>
    </row>
    <row r="19" spans="1:16" s="36" customFormat="1" ht="24">
      <c r="A19" s="242"/>
      <c r="B19" s="239"/>
      <c r="C19" s="239"/>
      <c r="D19" s="236"/>
      <c r="E19" s="255"/>
      <c r="F19" s="176" t="s">
        <v>136</v>
      </c>
      <c r="G19" s="166">
        <v>285</v>
      </c>
      <c r="H19" s="167"/>
      <c r="I19" s="168"/>
      <c r="J19" s="168"/>
      <c r="K19" s="167"/>
      <c r="L19" s="129">
        <f>L23+L24+L25+L26+L27+L28+L32+L33+L34+L35</f>
        <v>24562.800000000003</v>
      </c>
      <c r="M19" s="129">
        <f t="shared" ref="M19:N19" si="11">M23+M24+M25+M26+M27+M28+M32+M33+M34+M35</f>
        <v>27139.7</v>
      </c>
      <c r="N19" s="129">
        <f t="shared" si="11"/>
        <v>26478.5</v>
      </c>
      <c r="O19" s="129">
        <f t="shared" si="0"/>
        <v>107.79919227449636</v>
      </c>
      <c r="P19" s="165">
        <f t="shared" si="3"/>
        <v>97.56371662177547</v>
      </c>
    </row>
    <row r="20" spans="1:16" s="36" customFormat="1" ht="14.45" customHeight="1" thickBot="1">
      <c r="A20" s="243"/>
      <c r="B20" s="240"/>
      <c r="C20" s="240"/>
      <c r="D20" s="237"/>
      <c r="E20" s="256"/>
      <c r="F20" s="177" t="s">
        <v>81</v>
      </c>
      <c r="G20" s="169">
        <v>283</v>
      </c>
      <c r="H20" s="127"/>
      <c r="I20" s="127"/>
      <c r="J20" s="127"/>
      <c r="K20" s="170"/>
      <c r="L20" s="171">
        <f>L31</f>
        <v>0</v>
      </c>
      <c r="M20" s="171">
        <f t="shared" ref="M20:N20" si="12">M31</f>
        <v>333.73</v>
      </c>
      <c r="N20" s="171">
        <f t="shared" si="12"/>
        <v>333.74</v>
      </c>
      <c r="O20" s="171" t="e">
        <f t="shared" si="0"/>
        <v>#DIV/0!</v>
      </c>
      <c r="P20" s="172">
        <f t="shared" si="3"/>
        <v>100.00299643424324</v>
      </c>
    </row>
    <row r="21" spans="1:16" ht="13.9" customHeight="1">
      <c r="A21" s="241" t="s">
        <v>64</v>
      </c>
      <c r="B21" s="238" t="s">
        <v>67</v>
      </c>
      <c r="C21" s="238" t="s">
        <v>90</v>
      </c>
      <c r="D21" s="264">
        <v>1</v>
      </c>
      <c r="E21" s="254" t="s">
        <v>92</v>
      </c>
      <c r="F21" s="257" t="s">
        <v>47</v>
      </c>
      <c r="G21" s="185">
        <v>281</v>
      </c>
      <c r="H21" s="186">
        <v>11</v>
      </c>
      <c r="I21" s="187" t="s">
        <v>90</v>
      </c>
      <c r="J21" s="187" t="s">
        <v>138</v>
      </c>
      <c r="K21" s="186">
        <v>244</v>
      </c>
      <c r="L21" s="188">
        <v>3000</v>
      </c>
      <c r="M21" s="188">
        <v>4150</v>
      </c>
      <c r="N21" s="188">
        <v>2963.4</v>
      </c>
      <c r="O21" s="128">
        <f>N21/L21*100</f>
        <v>98.78</v>
      </c>
      <c r="P21" s="131">
        <f t="shared" ref="P21:P29" si="13">N21/M21*100</f>
        <v>71.407228915662657</v>
      </c>
    </row>
    <row r="22" spans="1:16" ht="13.9" customHeight="1" thickBot="1">
      <c r="A22" s="242"/>
      <c r="B22" s="239"/>
      <c r="C22" s="239"/>
      <c r="D22" s="265"/>
      <c r="E22" s="255"/>
      <c r="F22" s="258"/>
      <c r="G22" s="189">
        <v>281</v>
      </c>
      <c r="H22" s="190">
        <v>11</v>
      </c>
      <c r="I22" s="191" t="s">
        <v>90</v>
      </c>
      <c r="J22" s="191" t="s">
        <v>138</v>
      </c>
      <c r="K22" s="190">
        <v>414</v>
      </c>
      <c r="L22" s="192">
        <v>8100</v>
      </c>
      <c r="M22" s="192">
        <v>8066.6</v>
      </c>
      <c r="N22" s="192">
        <v>8066.6</v>
      </c>
      <c r="O22" s="138">
        <f t="shared" ref="O22:O29" si="14">N22/L22*100</f>
        <v>99.587654320987667</v>
      </c>
      <c r="P22" s="139">
        <f t="shared" si="13"/>
        <v>100</v>
      </c>
    </row>
    <row r="23" spans="1:16" ht="13.15" customHeight="1">
      <c r="A23" s="242"/>
      <c r="B23" s="239"/>
      <c r="C23" s="239"/>
      <c r="D23" s="265"/>
      <c r="E23" s="255"/>
      <c r="F23" s="261" t="s">
        <v>136</v>
      </c>
      <c r="G23" s="206">
        <v>285</v>
      </c>
      <c r="H23" s="186">
        <v>11</v>
      </c>
      <c r="I23" s="187" t="s">
        <v>90</v>
      </c>
      <c r="J23" s="187" t="s">
        <v>142</v>
      </c>
      <c r="K23" s="186">
        <v>622</v>
      </c>
      <c r="L23" s="188">
        <v>0</v>
      </c>
      <c r="M23" s="188">
        <v>49</v>
      </c>
      <c r="N23" s="188">
        <v>49</v>
      </c>
      <c r="O23" s="128" t="e">
        <f t="shared" si="14"/>
        <v>#DIV/0!</v>
      </c>
      <c r="P23" s="131">
        <f t="shared" si="13"/>
        <v>100</v>
      </c>
    </row>
    <row r="24" spans="1:16">
      <c r="A24" s="242"/>
      <c r="B24" s="239"/>
      <c r="C24" s="239"/>
      <c r="D24" s="265"/>
      <c r="E24" s="255"/>
      <c r="F24" s="262"/>
      <c r="G24" s="207">
        <v>285</v>
      </c>
      <c r="H24" s="193">
        <v>11</v>
      </c>
      <c r="I24" s="194" t="s">
        <v>90</v>
      </c>
      <c r="J24" s="194" t="s">
        <v>143</v>
      </c>
      <c r="K24" s="193">
        <v>622</v>
      </c>
      <c r="L24" s="195">
        <v>0</v>
      </c>
      <c r="M24" s="195">
        <v>4739.5</v>
      </c>
      <c r="N24" s="195">
        <v>4578.2</v>
      </c>
      <c r="O24" s="130" t="e">
        <f t="shared" si="14"/>
        <v>#DIV/0!</v>
      </c>
      <c r="P24" s="137">
        <f t="shared" si="13"/>
        <v>96.596687414284204</v>
      </c>
    </row>
    <row r="25" spans="1:16">
      <c r="A25" s="242"/>
      <c r="B25" s="239"/>
      <c r="C25" s="239"/>
      <c r="D25" s="265"/>
      <c r="E25" s="255"/>
      <c r="F25" s="262"/>
      <c r="G25" s="207">
        <v>285</v>
      </c>
      <c r="H25" s="193">
        <v>11</v>
      </c>
      <c r="I25" s="194" t="s">
        <v>90</v>
      </c>
      <c r="J25" s="196" t="s">
        <v>144</v>
      </c>
      <c r="K25" s="193">
        <v>622</v>
      </c>
      <c r="L25" s="195">
        <v>300</v>
      </c>
      <c r="M25" s="195">
        <v>300</v>
      </c>
      <c r="N25" s="195">
        <v>282</v>
      </c>
      <c r="O25" s="130">
        <f t="shared" si="14"/>
        <v>94</v>
      </c>
      <c r="P25" s="137">
        <f t="shared" si="13"/>
        <v>94</v>
      </c>
    </row>
    <row r="26" spans="1:16">
      <c r="A26" s="242"/>
      <c r="B26" s="239"/>
      <c r="C26" s="239"/>
      <c r="D26" s="265"/>
      <c r="E26" s="255"/>
      <c r="F26" s="262"/>
      <c r="G26" s="207">
        <v>285</v>
      </c>
      <c r="H26" s="193">
        <v>11</v>
      </c>
      <c r="I26" s="194" t="s">
        <v>90</v>
      </c>
      <c r="J26" s="196" t="s">
        <v>145</v>
      </c>
      <c r="K26" s="193">
        <v>622</v>
      </c>
      <c r="L26" s="195">
        <v>315.2</v>
      </c>
      <c r="M26" s="195">
        <v>383.7</v>
      </c>
      <c r="N26" s="195">
        <v>383.7</v>
      </c>
      <c r="O26" s="126">
        <f t="shared" si="14"/>
        <v>121.73223350253808</v>
      </c>
      <c r="P26" s="137">
        <f t="shared" si="13"/>
        <v>100</v>
      </c>
    </row>
    <row r="27" spans="1:16" ht="15" customHeight="1">
      <c r="A27" s="242"/>
      <c r="B27" s="239"/>
      <c r="C27" s="239"/>
      <c r="D27" s="265"/>
      <c r="E27" s="255"/>
      <c r="F27" s="262"/>
      <c r="G27" s="207">
        <v>285</v>
      </c>
      <c r="H27" s="193">
        <v>11</v>
      </c>
      <c r="I27" s="194" t="s">
        <v>90</v>
      </c>
      <c r="J27" s="194" t="s">
        <v>140</v>
      </c>
      <c r="K27" s="193">
        <v>622</v>
      </c>
      <c r="L27" s="195">
        <v>0</v>
      </c>
      <c r="M27" s="195">
        <v>54</v>
      </c>
      <c r="N27" s="195">
        <v>35.6</v>
      </c>
      <c r="O27" s="129" t="e">
        <f t="shared" si="14"/>
        <v>#DIV/0!</v>
      </c>
      <c r="P27" s="132">
        <f t="shared" si="13"/>
        <v>65.925925925925938</v>
      </c>
    </row>
    <row r="28" spans="1:16" ht="15.75" thickBot="1">
      <c r="A28" s="242"/>
      <c r="B28" s="239"/>
      <c r="C28" s="239"/>
      <c r="D28" s="265"/>
      <c r="E28" s="255"/>
      <c r="F28" s="263"/>
      <c r="G28" s="208">
        <v>285</v>
      </c>
      <c r="H28" s="201">
        <v>11</v>
      </c>
      <c r="I28" s="194" t="s">
        <v>90</v>
      </c>
      <c r="J28" s="194" t="s">
        <v>141</v>
      </c>
      <c r="K28" s="201">
        <v>622</v>
      </c>
      <c r="L28" s="202">
        <v>0</v>
      </c>
      <c r="M28" s="202">
        <v>1200</v>
      </c>
      <c r="N28" s="202">
        <v>1092</v>
      </c>
      <c r="O28" s="171" t="e">
        <f t="shared" si="14"/>
        <v>#DIV/0!</v>
      </c>
      <c r="P28" s="203">
        <f t="shared" si="13"/>
        <v>91</v>
      </c>
    </row>
    <row r="29" spans="1:16" ht="15" customHeight="1">
      <c r="A29" s="242"/>
      <c r="B29" s="239"/>
      <c r="C29" s="239"/>
      <c r="D29" s="265"/>
      <c r="E29" s="255"/>
      <c r="F29" s="259" t="s">
        <v>175</v>
      </c>
      <c r="G29" s="206">
        <v>280</v>
      </c>
      <c r="H29" s="186">
        <v>11</v>
      </c>
      <c r="I29" s="197" t="s">
        <v>90</v>
      </c>
      <c r="J29" s="197" t="s">
        <v>146</v>
      </c>
      <c r="K29" s="186">
        <v>244</v>
      </c>
      <c r="L29" s="188">
        <v>0</v>
      </c>
      <c r="M29" s="188">
        <v>13000</v>
      </c>
      <c r="N29" s="188">
        <v>13000</v>
      </c>
      <c r="O29" s="158" t="e">
        <f t="shared" si="14"/>
        <v>#DIV/0!</v>
      </c>
      <c r="P29" s="159">
        <f t="shared" si="13"/>
        <v>100</v>
      </c>
    </row>
    <row r="30" spans="1:16" ht="15.75" thickBot="1">
      <c r="A30" s="242"/>
      <c r="B30" s="239"/>
      <c r="C30" s="239"/>
      <c r="D30" s="265"/>
      <c r="E30" s="255"/>
      <c r="F30" s="260"/>
      <c r="G30" s="209">
        <v>280</v>
      </c>
      <c r="H30" s="204">
        <v>11</v>
      </c>
      <c r="I30" s="191" t="s">
        <v>90</v>
      </c>
      <c r="J30" s="191" t="s">
        <v>139</v>
      </c>
      <c r="K30" s="204">
        <v>244</v>
      </c>
      <c r="L30" s="205">
        <v>0</v>
      </c>
      <c r="M30" s="205">
        <v>6438.34</v>
      </c>
      <c r="N30" s="205">
        <v>6438.33</v>
      </c>
      <c r="O30" s="133" t="e">
        <f t="shared" ref="O30:O35" si="15">N30/L30*100</f>
        <v>#DIV/0!</v>
      </c>
      <c r="P30" s="134">
        <f t="shared" ref="P30:P35" si="16">N30/M30*100</f>
        <v>99.999844680461109</v>
      </c>
    </row>
    <row r="31" spans="1:16" ht="15.75" thickBot="1">
      <c r="A31" s="243"/>
      <c r="B31" s="240"/>
      <c r="C31" s="240"/>
      <c r="D31" s="266"/>
      <c r="E31" s="256"/>
      <c r="F31" s="211" t="s">
        <v>81</v>
      </c>
      <c r="G31" s="210">
        <v>283</v>
      </c>
      <c r="H31" s="200" t="s">
        <v>137</v>
      </c>
      <c r="I31" s="200" t="s">
        <v>116</v>
      </c>
      <c r="J31" s="200" t="s">
        <v>147</v>
      </c>
      <c r="K31" s="190">
        <v>612</v>
      </c>
      <c r="L31" s="192">
        <v>0</v>
      </c>
      <c r="M31" s="192">
        <v>333.73</v>
      </c>
      <c r="N31" s="192">
        <v>333.74</v>
      </c>
      <c r="O31" s="138" t="e">
        <f t="shared" si="15"/>
        <v>#DIV/0!</v>
      </c>
      <c r="P31" s="139">
        <f t="shared" si="16"/>
        <v>100.00299643424324</v>
      </c>
    </row>
    <row r="32" spans="1:16" ht="13.9" customHeight="1">
      <c r="A32" s="241" t="s">
        <v>64</v>
      </c>
      <c r="B32" s="238" t="s">
        <v>67</v>
      </c>
      <c r="C32" s="238" t="s">
        <v>90</v>
      </c>
      <c r="D32" s="264">
        <v>2</v>
      </c>
      <c r="E32" s="254" t="s">
        <v>161</v>
      </c>
      <c r="F32" s="261" t="s">
        <v>136</v>
      </c>
      <c r="G32" s="207">
        <v>285</v>
      </c>
      <c r="H32" s="193">
        <v>11</v>
      </c>
      <c r="I32" s="198" t="s">
        <v>90</v>
      </c>
      <c r="J32" s="199" t="s">
        <v>147</v>
      </c>
      <c r="K32" s="193">
        <v>621</v>
      </c>
      <c r="L32" s="195">
        <v>14747.6</v>
      </c>
      <c r="M32" s="195">
        <v>14888.8</v>
      </c>
      <c r="N32" s="195">
        <v>14888.8</v>
      </c>
      <c r="O32" s="130">
        <f t="shared" si="15"/>
        <v>100.957443923079</v>
      </c>
      <c r="P32" s="137">
        <f t="shared" si="16"/>
        <v>100</v>
      </c>
    </row>
    <row r="33" spans="1:16">
      <c r="A33" s="242"/>
      <c r="B33" s="239"/>
      <c r="C33" s="239"/>
      <c r="D33" s="265"/>
      <c r="E33" s="255"/>
      <c r="F33" s="262"/>
      <c r="G33" s="207">
        <v>285</v>
      </c>
      <c r="H33" s="193">
        <v>11</v>
      </c>
      <c r="I33" s="194" t="s">
        <v>90</v>
      </c>
      <c r="J33" s="199" t="s">
        <v>147</v>
      </c>
      <c r="K33" s="193">
        <v>622</v>
      </c>
      <c r="L33" s="195">
        <v>2800</v>
      </c>
      <c r="M33" s="195">
        <v>484.8</v>
      </c>
      <c r="N33" s="195">
        <v>342.9</v>
      </c>
      <c r="O33" s="130">
        <f t="shared" si="15"/>
        <v>12.24642857142857</v>
      </c>
      <c r="P33" s="137">
        <f t="shared" si="16"/>
        <v>70.730198019801975</v>
      </c>
    </row>
    <row r="34" spans="1:16">
      <c r="A34" s="242"/>
      <c r="B34" s="239"/>
      <c r="C34" s="239"/>
      <c r="D34" s="265"/>
      <c r="E34" s="255"/>
      <c r="F34" s="262"/>
      <c r="G34" s="207">
        <v>285</v>
      </c>
      <c r="H34" s="193">
        <v>11</v>
      </c>
      <c r="I34" s="194" t="s">
        <v>90</v>
      </c>
      <c r="J34" s="199" t="s">
        <v>148</v>
      </c>
      <c r="K34" s="193">
        <v>621</v>
      </c>
      <c r="L34" s="195">
        <v>6268.1</v>
      </c>
      <c r="M34" s="195">
        <v>4908</v>
      </c>
      <c r="N34" s="195">
        <v>4705.7</v>
      </c>
      <c r="O34" s="130">
        <f t="shared" si="15"/>
        <v>75.073786314832233</v>
      </c>
      <c r="P34" s="137">
        <f t="shared" si="16"/>
        <v>95.878158109209451</v>
      </c>
    </row>
    <row r="35" spans="1:16" ht="15.75" thickBot="1">
      <c r="A35" s="242"/>
      <c r="B35" s="239"/>
      <c r="C35" s="239"/>
      <c r="D35" s="265"/>
      <c r="E35" s="256"/>
      <c r="F35" s="263"/>
      <c r="G35" s="210">
        <v>285</v>
      </c>
      <c r="H35" s="190">
        <v>11</v>
      </c>
      <c r="I35" s="191" t="s">
        <v>90</v>
      </c>
      <c r="J35" s="200" t="s">
        <v>149</v>
      </c>
      <c r="K35" s="190">
        <v>621</v>
      </c>
      <c r="L35" s="192">
        <v>131.9</v>
      </c>
      <c r="M35" s="192">
        <v>131.9</v>
      </c>
      <c r="N35" s="192">
        <v>120.6</v>
      </c>
      <c r="O35" s="138">
        <f t="shared" si="15"/>
        <v>91.432903714935549</v>
      </c>
      <c r="P35" s="139">
        <f t="shared" si="16"/>
        <v>91.432903714935549</v>
      </c>
    </row>
    <row r="37" spans="1:16">
      <c r="L37" s="267" t="s">
        <v>162</v>
      </c>
      <c r="N37" s="267" t="s">
        <v>163</v>
      </c>
    </row>
    <row r="38" spans="1:16">
      <c r="L38" s="267"/>
      <c r="N38" s="267"/>
    </row>
    <row r="39" spans="1:16">
      <c r="L39" s="267"/>
      <c r="N39" s="267"/>
    </row>
    <row r="40" spans="1:16">
      <c r="L40" s="267"/>
      <c r="N40" s="267"/>
    </row>
    <row r="41" spans="1:16">
      <c r="L41" s="267"/>
      <c r="N41" s="267"/>
    </row>
    <row r="42" spans="1:16">
      <c r="L42" s="267"/>
      <c r="N42" s="267"/>
    </row>
    <row r="43" spans="1:16">
      <c r="L43" s="267"/>
      <c r="N43" s="267"/>
    </row>
  </sheetData>
  <mergeCells count="38">
    <mergeCell ref="L37:L43"/>
    <mergeCell ref="N37:N43"/>
    <mergeCell ref="F32:F35"/>
    <mergeCell ref="E32:E35"/>
    <mergeCell ref="D32:D35"/>
    <mergeCell ref="C32:C35"/>
    <mergeCell ref="B32:B35"/>
    <mergeCell ref="A32:A35"/>
    <mergeCell ref="E21:E31"/>
    <mergeCell ref="D21:D31"/>
    <mergeCell ref="C21:C31"/>
    <mergeCell ref="B21:B31"/>
    <mergeCell ref="A21:A31"/>
    <mergeCell ref="E11:E15"/>
    <mergeCell ref="E16:E20"/>
    <mergeCell ref="F21:F22"/>
    <mergeCell ref="F29:F30"/>
    <mergeCell ref="F23:F28"/>
    <mergeCell ref="D16:D20"/>
    <mergeCell ref="C16:C20"/>
    <mergeCell ref="B16:B20"/>
    <mergeCell ref="A16:A20"/>
    <mergeCell ref="A11:A15"/>
    <mergeCell ref="B11:B15"/>
    <mergeCell ref="C11:C15"/>
    <mergeCell ref="D11:D15"/>
    <mergeCell ref="A2:O2"/>
    <mergeCell ref="A4:D4"/>
    <mergeCell ref="E4:E5"/>
    <mergeCell ref="F4:F5"/>
    <mergeCell ref="G4:K4"/>
    <mergeCell ref="L4:N4"/>
    <mergeCell ref="O4:P4"/>
    <mergeCell ref="A6:A10"/>
    <mergeCell ref="B6:B10"/>
    <mergeCell ref="C6:C10"/>
    <mergeCell ref="D6:D10"/>
    <mergeCell ref="E6:E10"/>
  </mergeCells>
  <pageMargins left="0.31496062992125984" right="0.31496062992125984" top="0.74803149606299213" bottom="0.15748031496062992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0"/>
  <sheetViews>
    <sheetView view="pageBreakPreview" zoomScale="80" zoomScaleSheetLayoutView="80" workbookViewId="0">
      <selection activeCell="L7" sqref="L7"/>
    </sheetView>
  </sheetViews>
  <sheetFormatPr defaultRowHeight="15"/>
  <cols>
    <col min="1" max="1" width="4.7109375" customWidth="1"/>
    <col min="3" max="3" width="37.85546875" customWidth="1"/>
    <col min="4" max="4" width="40.7109375" customWidth="1"/>
    <col min="5" max="5" width="14.85546875" customWidth="1"/>
    <col min="6" max="6" width="12.85546875" customWidth="1"/>
    <col min="7" max="7" width="11.7109375" customWidth="1"/>
  </cols>
  <sheetData>
    <row r="2" spans="1:8" ht="31.5" customHeight="1">
      <c r="A2" s="280" t="s">
        <v>158</v>
      </c>
      <c r="B2" s="280"/>
      <c r="C2" s="280"/>
      <c r="D2" s="280"/>
      <c r="E2" s="280"/>
      <c r="F2" s="280"/>
      <c r="G2" s="280"/>
    </row>
    <row r="3" spans="1:8">
      <c r="A3" s="13"/>
      <c r="B3" s="13"/>
      <c r="C3" s="13"/>
      <c r="D3" s="13"/>
      <c r="E3" s="13"/>
      <c r="F3" s="13"/>
    </row>
    <row r="4" spans="1:8" ht="25.9" customHeight="1">
      <c r="A4" s="281" t="s">
        <v>9</v>
      </c>
      <c r="B4" s="282"/>
      <c r="C4" s="281" t="s">
        <v>26</v>
      </c>
      <c r="D4" s="281" t="s">
        <v>27</v>
      </c>
      <c r="E4" s="281" t="s">
        <v>28</v>
      </c>
      <c r="F4" s="281"/>
      <c r="G4" s="283" t="s">
        <v>29</v>
      </c>
    </row>
    <row r="5" spans="1:8" ht="28.15" customHeight="1">
      <c r="A5" s="281"/>
      <c r="B5" s="282"/>
      <c r="C5" s="282" t="s">
        <v>30</v>
      </c>
      <c r="D5" s="282"/>
      <c r="E5" s="285" t="s">
        <v>58</v>
      </c>
      <c r="F5" s="286" t="s">
        <v>31</v>
      </c>
      <c r="G5" s="284"/>
    </row>
    <row r="6" spans="1:8" ht="117.75" customHeight="1">
      <c r="A6" s="22" t="s">
        <v>15</v>
      </c>
      <c r="B6" s="22" t="s">
        <v>16</v>
      </c>
      <c r="C6" s="282"/>
      <c r="D6" s="282"/>
      <c r="E6" s="285"/>
      <c r="F6" s="287"/>
      <c r="G6" s="284"/>
    </row>
    <row r="7" spans="1:8" ht="15" customHeight="1">
      <c r="A7" s="60"/>
      <c r="B7" s="61"/>
      <c r="C7" s="56"/>
      <c r="D7" s="23"/>
      <c r="E7" s="24"/>
      <c r="F7" s="24"/>
      <c r="G7" s="25"/>
    </row>
    <row r="8" spans="1:8" ht="45.6" customHeight="1">
      <c r="A8" s="60"/>
      <c r="B8" s="277" t="s">
        <v>59</v>
      </c>
      <c r="C8" s="278"/>
      <c r="D8" s="278"/>
      <c r="E8" s="278"/>
      <c r="F8" s="278"/>
      <c r="G8" s="279"/>
    </row>
    <row r="9" spans="1:8" ht="53.45" customHeight="1">
      <c r="A9" s="274">
        <v>4</v>
      </c>
      <c r="B9" s="271"/>
      <c r="C9" s="268" t="s">
        <v>70</v>
      </c>
      <c r="D9" s="70" t="s">
        <v>25</v>
      </c>
      <c r="E9" s="214">
        <f>E10+E18</f>
        <v>36252.800000000003</v>
      </c>
      <c r="F9" s="214">
        <f>F10+F18</f>
        <v>57544.43</v>
      </c>
      <c r="G9" s="26">
        <f>F9/E9*100</f>
        <v>158.73099457145378</v>
      </c>
    </row>
    <row r="10" spans="1:8">
      <c r="A10" s="275"/>
      <c r="B10" s="272"/>
      <c r="C10" s="269"/>
      <c r="D10" s="71" t="s">
        <v>79</v>
      </c>
      <c r="E10" s="214">
        <f>E12</f>
        <v>35662.800000000003</v>
      </c>
      <c r="F10" s="212">
        <f>F12+F13+F15</f>
        <v>57280.43</v>
      </c>
      <c r="G10" s="26">
        <f t="shared" ref="G10:G18" si="0">F10/E10*100</f>
        <v>160.61674910551048</v>
      </c>
      <c r="H10">
        <v>57280.57</v>
      </c>
    </row>
    <row r="11" spans="1:8">
      <c r="A11" s="275"/>
      <c r="B11" s="272"/>
      <c r="C11" s="269"/>
      <c r="D11" s="71" t="s">
        <v>71</v>
      </c>
      <c r="E11" s="72"/>
      <c r="F11" s="27"/>
      <c r="G11" s="26" t="e">
        <f t="shared" si="0"/>
        <v>#DIV/0!</v>
      </c>
    </row>
    <row r="12" spans="1:8" ht="24">
      <c r="A12" s="275"/>
      <c r="B12" s="272"/>
      <c r="C12" s="269"/>
      <c r="D12" s="71" t="s">
        <v>72</v>
      </c>
      <c r="E12" s="214">
        <v>35662.800000000003</v>
      </c>
      <c r="F12" s="212">
        <v>49714.5</v>
      </c>
      <c r="G12" s="26">
        <f t="shared" si="0"/>
        <v>139.40156129075675</v>
      </c>
    </row>
    <row r="13" spans="1:8">
      <c r="A13" s="275"/>
      <c r="B13" s="272"/>
      <c r="C13" s="269"/>
      <c r="D13" s="71" t="s">
        <v>73</v>
      </c>
      <c r="E13" s="72"/>
      <c r="F13" s="212">
        <f>'Форма 1'!N30</f>
        <v>6438.33</v>
      </c>
      <c r="G13" s="26" t="e">
        <f t="shared" si="0"/>
        <v>#DIV/0!</v>
      </c>
    </row>
    <row r="14" spans="1:8">
      <c r="A14" s="275"/>
      <c r="B14" s="272"/>
      <c r="C14" s="269"/>
      <c r="D14" s="71" t="s">
        <v>74</v>
      </c>
      <c r="E14" s="72"/>
      <c r="F14" s="27"/>
      <c r="G14" s="26" t="e">
        <f t="shared" si="0"/>
        <v>#DIV/0!</v>
      </c>
    </row>
    <row r="15" spans="1:8" ht="36">
      <c r="A15" s="275"/>
      <c r="B15" s="272"/>
      <c r="C15" s="269"/>
      <c r="D15" s="71" t="s">
        <v>75</v>
      </c>
      <c r="E15" s="72"/>
      <c r="F15" s="212">
        <f>'Форма 1'!N27+'Форма 1'!N28</f>
        <v>1127.5999999999999</v>
      </c>
      <c r="G15" s="26" t="e">
        <f t="shared" si="0"/>
        <v>#DIV/0!</v>
      </c>
    </row>
    <row r="16" spans="1:8" ht="24">
      <c r="A16" s="275"/>
      <c r="B16" s="272"/>
      <c r="C16" s="269"/>
      <c r="D16" s="71" t="s">
        <v>76</v>
      </c>
      <c r="E16" s="72"/>
      <c r="F16" s="27"/>
      <c r="G16" s="26" t="e">
        <f t="shared" si="0"/>
        <v>#DIV/0!</v>
      </c>
    </row>
    <row r="17" spans="1:7" ht="24">
      <c r="A17" s="275"/>
      <c r="B17" s="272"/>
      <c r="C17" s="269"/>
      <c r="D17" s="71" t="s">
        <v>77</v>
      </c>
      <c r="E17" s="72"/>
      <c r="F17" s="27"/>
      <c r="G17" s="26" t="e">
        <f t="shared" si="0"/>
        <v>#DIV/0!</v>
      </c>
    </row>
    <row r="18" spans="1:7">
      <c r="A18" s="276"/>
      <c r="B18" s="273"/>
      <c r="C18" s="270"/>
      <c r="D18" s="71" t="s">
        <v>78</v>
      </c>
      <c r="E18" s="214">
        <v>590</v>
      </c>
      <c r="F18" s="213">
        <v>264</v>
      </c>
      <c r="G18" s="26">
        <f t="shared" si="0"/>
        <v>44.745762711864408</v>
      </c>
    </row>
    <row r="20" spans="1:7">
      <c r="F20" t="s">
        <v>63</v>
      </c>
    </row>
  </sheetData>
  <mergeCells count="12">
    <mergeCell ref="C9:C18"/>
    <mergeCell ref="B9:B18"/>
    <mergeCell ref="A9:A18"/>
    <mergeCell ref="B8:G8"/>
    <mergeCell ref="A2:G2"/>
    <mergeCell ref="A4:B5"/>
    <mergeCell ref="C4:C6"/>
    <mergeCell ref="D4:D6"/>
    <mergeCell ref="E4:F4"/>
    <mergeCell ref="G4:G6"/>
    <mergeCell ref="E5:E6"/>
    <mergeCell ref="F5:F6"/>
  </mergeCells>
  <pageMargins left="0.51181102362204722" right="0.51181102362204722" top="0.74803149606299213" bottom="0.55118110236220474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"/>
  <sheetViews>
    <sheetView zoomScale="80" zoomScaleNormal="80" workbookViewId="0">
      <selection activeCell="F19" sqref="F19"/>
    </sheetView>
  </sheetViews>
  <sheetFormatPr defaultRowHeight="15"/>
  <cols>
    <col min="1" max="1" width="8.28515625" customWidth="1"/>
    <col min="2" max="3" width="5.28515625" customWidth="1"/>
    <col min="4" max="4" width="5" customWidth="1"/>
    <col min="5" max="5" width="35.85546875" customWidth="1"/>
    <col min="6" max="6" width="27.140625" customWidth="1"/>
    <col min="7" max="7" width="12.28515625" style="74" customWidth="1"/>
    <col min="8" max="8" width="10.5703125" style="74" customWidth="1"/>
    <col min="9" max="9" width="26" customWidth="1"/>
    <col min="10" max="10" width="29.28515625" customWidth="1"/>
    <col min="11" max="11" width="29.7109375" customWidth="1"/>
    <col min="257" max="257" width="8.28515625" customWidth="1"/>
    <col min="258" max="259" width="5.28515625" customWidth="1"/>
    <col min="260" max="260" width="5" customWidth="1"/>
    <col min="261" max="261" width="35.85546875" customWidth="1"/>
    <col min="262" max="262" width="27.140625" customWidth="1"/>
    <col min="263" max="263" width="12.28515625" customWidth="1"/>
    <col min="264" max="264" width="10.5703125" customWidth="1"/>
    <col min="265" max="265" width="26" customWidth="1"/>
    <col min="266" max="266" width="29.28515625" customWidth="1"/>
    <col min="267" max="267" width="29.7109375" customWidth="1"/>
    <col min="513" max="513" width="8.28515625" customWidth="1"/>
    <col min="514" max="515" width="5.28515625" customWidth="1"/>
    <col min="516" max="516" width="5" customWidth="1"/>
    <col min="517" max="517" width="35.85546875" customWidth="1"/>
    <col min="518" max="518" width="27.140625" customWidth="1"/>
    <col min="519" max="519" width="12.28515625" customWidth="1"/>
    <col min="520" max="520" width="10.5703125" customWidth="1"/>
    <col min="521" max="521" width="26" customWidth="1"/>
    <col min="522" max="522" width="29.28515625" customWidth="1"/>
    <col min="523" max="523" width="29.7109375" customWidth="1"/>
    <col min="769" max="769" width="8.28515625" customWidth="1"/>
    <col min="770" max="771" width="5.28515625" customWidth="1"/>
    <col min="772" max="772" width="5" customWidth="1"/>
    <col min="773" max="773" width="35.85546875" customWidth="1"/>
    <col min="774" max="774" width="27.140625" customWidth="1"/>
    <col min="775" max="775" width="12.28515625" customWidth="1"/>
    <col min="776" max="776" width="10.5703125" customWidth="1"/>
    <col min="777" max="777" width="26" customWidth="1"/>
    <col min="778" max="778" width="29.28515625" customWidth="1"/>
    <col min="779" max="779" width="29.7109375" customWidth="1"/>
    <col min="1025" max="1025" width="8.28515625" customWidth="1"/>
    <col min="1026" max="1027" width="5.28515625" customWidth="1"/>
    <col min="1028" max="1028" width="5" customWidth="1"/>
    <col min="1029" max="1029" width="35.85546875" customWidth="1"/>
    <col min="1030" max="1030" width="27.140625" customWidth="1"/>
    <col min="1031" max="1031" width="12.28515625" customWidth="1"/>
    <col min="1032" max="1032" width="10.5703125" customWidth="1"/>
    <col min="1033" max="1033" width="26" customWidth="1"/>
    <col min="1034" max="1034" width="29.28515625" customWidth="1"/>
    <col min="1035" max="1035" width="29.7109375" customWidth="1"/>
    <col min="1281" max="1281" width="8.28515625" customWidth="1"/>
    <col min="1282" max="1283" width="5.28515625" customWidth="1"/>
    <col min="1284" max="1284" width="5" customWidth="1"/>
    <col min="1285" max="1285" width="35.85546875" customWidth="1"/>
    <col min="1286" max="1286" width="27.140625" customWidth="1"/>
    <col min="1287" max="1287" width="12.28515625" customWidth="1"/>
    <col min="1288" max="1288" width="10.5703125" customWidth="1"/>
    <col min="1289" max="1289" width="26" customWidth="1"/>
    <col min="1290" max="1290" width="29.28515625" customWidth="1"/>
    <col min="1291" max="1291" width="29.7109375" customWidth="1"/>
    <col min="1537" max="1537" width="8.28515625" customWidth="1"/>
    <col min="1538" max="1539" width="5.28515625" customWidth="1"/>
    <col min="1540" max="1540" width="5" customWidth="1"/>
    <col min="1541" max="1541" width="35.85546875" customWidth="1"/>
    <col min="1542" max="1542" width="27.140625" customWidth="1"/>
    <col min="1543" max="1543" width="12.28515625" customWidth="1"/>
    <col min="1544" max="1544" width="10.5703125" customWidth="1"/>
    <col min="1545" max="1545" width="26" customWidth="1"/>
    <col min="1546" max="1546" width="29.28515625" customWidth="1"/>
    <col min="1547" max="1547" width="29.7109375" customWidth="1"/>
    <col min="1793" max="1793" width="8.28515625" customWidth="1"/>
    <col min="1794" max="1795" width="5.28515625" customWidth="1"/>
    <col min="1796" max="1796" width="5" customWidth="1"/>
    <col min="1797" max="1797" width="35.85546875" customWidth="1"/>
    <col min="1798" max="1798" width="27.140625" customWidth="1"/>
    <col min="1799" max="1799" width="12.28515625" customWidth="1"/>
    <col min="1800" max="1800" width="10.5703125" customWidth="1"/>
    <col min="1801" max="1801" width="26" customWidth="1"/>
    <col min="1802" max="1802" width="29.28515625" customWidth="1"/>
    <col min="1803" max="1803" width="29.7109375" customWidth="1"/>
    <col min="2049" max="2049" width="8.28515625" customWidth="1"/>
    <col min="2050" max="2051" width="5.28515625" customWidth="1"/>
    <col min="2052" max="2052" width="5" customWidth="1"/>
    <col min="2053" max="2053" width="35.85546875" customWidth="1"/>
    <col min="2054" max="2054" width="27.140625" customWidth="1"/>
    <col min="2055" max="2055" width="12.28515625" customWidth="1"/>
    <col min="2056" max="2056" width="10.5703125" customWidth="1"/>
    <col min="2057" max="2057" width="26" customWidth="1"/>
    <col min="2058" max="2058" width="29.28515625" customWidth="1"/>
    <col min="2059" max="2059" width="29.7109375" customWidth="1"/>
    <col min="2305" max="2305" width="8.28515625" customWidth="1"/>
    <col min="2306" max="2307" width="5.28515625" customWidth="1"/>
    <col min="2308" max="2308" width="5" customWidth="1"/>
    <col min="2309" max="2309" width="35.85546875" customWidth="1"/>
    <col min="2310" max="2310" width="27.140625" customWidth="1"/>
    <col min="2311" max="2311" width="12.28515625" customWidth="1"/>
    <col min="2312" max="2312" width="10.5703125" customWidth="1"/>
    <col min="2313" max="2313" width="26" customWidth="1"/>
    <col min="2314" max="2314" width="29.28515625" customWidth="1"/>
    <col min="2315" max="2315" width="29.7109375" customWidth="1"/>
    <col min="2561" max="2561" width="8.28515625" customWidth="1"/>
    <col min="2562" max="2563" width="5.28515625" customWidth="1"/>
    <col min="2564" max="2564" width="5" customWidth="1"/>
    <col min="2565" max="2565" width="35.85546875" customWidth="1"/>
    <col min="2566" max="2566" width="27.140625" customWidth="1"/>
    <col min="2567" max="2567" width="12.28515625" customWidth="1"/>
    <col min="2568" max="2568" width="10.5703125" customWidth="1"/>
    <col min="2569" max="2569" width="26" customWidth="1"/>
    <col min="2570" max="2570" width="29.28515625" customWidth="1"/>
    <col min="2571" max="2571" width="29.7109375" customWidth="1"/>
    <col min="2817" max="2817" width="8.28515625" customWidth="1"/>
    <col min="2818" max="2819" width="5.28515625" customWidth="1"/>
    <col min="2820" max="2820" width="5" customWidth="1"/>
    <col min="2821" max="2821" width="35.85546875" customWidth="1"/>
    <col min="2822" max="2822" width="27.140625" customWidth="1"/>
    <col min="2823" max="2823" width="12.28515625" customWidth="1"/>
    <col min="2824" max="2824" width="10.5703125" customWidth="1"/>
    <col min="2825" max="2825" width="26" customWidth="1"/>
    <col min="2826" max="2826" width="29.28515625" customWidth="1"/>
    <col min="2827" max="2827" width="29.7109375" customWidth="1"/>
    <col min="3073" max="3073" width="8.28515625" customWidth="1"/>
    <col min="3074" max="3075" width="5.28515625" customWidth="1"/>
    <col min="3076" max="3076" width="5" customWidth="1"/>
    <col min="3077" max="3077" width="35.85546875" customWidth="1"/>
    <col min="3078" max="3078" width="27.140625" customWidth="1"/>
    <col min="3079" max="3079" width="12.28515625" customWidth="1"/>
    <col min="3080" max="3080" width="10.5703125" customWidth="1"/>
    <col min="3081" max="3081" width="26" customWidth="1"/>
    <col min="3082" max="3082" width="29.28515625" customWidth="1"/>
    <col min="3083" max="3083" width="29.7109375" customWidth="1"/>
    <col min="3329" max="3329" width="8.28515625" customWidth="1"/>
    <col min="3330" max="3331" width="5.28515625" customWidth="1"/>
    <col min="3332" max="3332" width="5" customWidth="1"/>
    <col min="3333" max="3333" width="35.85546875" customWidth="1"/>
    <col min="3334" max="3334" width="27.140625" customWidth="1"/>
    <col min="3335" max="3335" width="12.28515625" customWidth="1"/>
    <col min="3336" max="3336" width="10.5703125" customWidth="1"/>
    <col min="3337" max="3337" width="26" customWidth="1"/>
    <col min="3338" max="3338" width="29.28515625" customWidth="1"/>
    <col min="3339" max="3339" width="29.7109375" customWidth="1"/>
    <col min="3585" max="3585" width="8.28515625" customWidth="1"/>
    <col min="3586" max="3587" width="5.28515625" customWidth="1"/>
    <col min="3588" max="3588" width="5" customWidth="1"/>
    <col min="3589" max="3589" width="35.85546875" customWidth="1"/>
    <col min="3590" max="3590" width="27.140625" customWidth="1"/>
    <col min="3591" max="3591" width="12.28515625" customWidth="1"/>
    <col min="3592" max="3592" width="10.5703125" customWidth="1"/>
    <col min="3593" max="3593" width="26" customWidth="1"/>
    <col min="3594" max="3594" width="29.28515625" customWidth="1"/>
    <col min="3595" max="3595" width="29.7109375" customWidth="1"/>
    <col min="3841" max="3841" width="8.28515625" customWidth="1"/>
    <col min="3842" max="3843" width="5.28515625" customWidth="1"/>
    <col min="3844" max="3844" width="5" customWidth="1"/>
    <col min="3845" max="3845" width="35.85546875" customWidth="1"/>
    <col min="3846" max="3846" width="27.140625" customWidth="1"/>
    <col min="3847" max="3847" width="12.28515625" customWidth="1"/>
    <col min="3848" max="3848" width="10.5703125" customWidth="1"/>
    <col min="3849" max="3849" width="26" customWidth="1"/>
    <col min="3850" max="3850" width="29.28515625" customWidth="1"/>
    <col min="3851" max="3851" width="29.7109375" customWidth="1"/>
    <col min="4097" max="4097" width="8.28515625" customWidth="1"/>
    <col min="4098" max="4099" width="5.28515625" customWidth="1"/>
    <col min="4100" max="4100" width="5" customWidth="1"/>
    <col min="4101" max="4101" width="35.85546875" customWidth="1"/>
    <col min="4102" max="4102" width="27.140625" customWidth="1"/>
    <col min="4103" max="4103" width="12.28515625" customWidth="1"/>
    <col min="4104" max="4104" width="10.5703125" customWidth="1"/>
    <col min="4105" max="4105" width="26" customWidth="1"/>
    <col min="4106" max="4106" width="29.28515625" customWidth="1"/>
    <col min="4107" max="4107" width="29.7109375" customWidth="1"/>
    <col min="4353" max="4353" width="8.28515625" customWidth="1"/>
    <col min="4354" max="4355" width="5.28515625" customWidth="1"/>
    <col min="4356" max="4356" width="5" customWidth="1"/>
    <col min="4357" max="4357" width="35.85546875" customWidth="1"/>
    <col min="4358" max="4358" width="27.140625" customWidth="1"/>
    <col min="4359" max="4359" width="12.28515625" customWidth="1"/>
    <col min="4360" max="4360" width="10.5703125" customWidth="1"/>
    <col min="4361" max="4361" width="26" customWidth="1"/>
    <col min="4362" max="4362" width="29.28515625" customWidth="1"/>
    <col min="4363" max="4363" width="29.7109375" customWidth="1"/>
    <col min="4609" max="4609" width="8.28515625" customWidth="1"/>
    <col min="4610" max="4611" width="5.28515625" customWidth="1"/>
    <col min="4612" max="4612" width="5" customWidth="1"/>
    <col min="4613" max="4613" width="35.85546875" customWidth="1"/>
    <col min="4614" max="4614" width="27.140625" customWidth="1"/>
    <col min="4615" max="4615" width="12.28515625" customWidth="1"/>
    <col min="4616" max="4616" width="10.5703125" customWidth="1"/>
    <col min="4617" max="4617" width="26" customWidth="1"/>
    <col min="4618" max="4618" width="29.28515625" customWidth="1"/>
    <col min="4619" max="4619" width="29.7109375" customWidth="1"/>
    <col min="4865" max="4865" width="8.28515625" customWidth="1"/>
    <col min="4866" max="4867" width="5.28515625" customWidth="1"/>
    <col min="4868" max="4868" width="5" customWidth="1"/>
    <col min="4869" max="4869" width="35.85546875" customWidth="1"/>
    <col min="4870" max="4870" width="27.140625" customWidth="1"/>
    <col min="4871" max="4871" width="12.28515625" customWidth="1"/>
    <col min="4872" max="4872" width="10.5703125" customWidth="1"/>
    <col min="4873" max="4873" width="26" customWidth="1"/>
    <col min="4874" max="4874" width="29.28515625" customWidth="1"/>
    <col min="4875" max="4875" width="29.7109375" customWidth="1"/>
    <col min="5121" max="5121" width="8.28515625" customWidth="1"/>
    <col min="5122" max="5123" width="5.28515625" customWidth="1"/>
    <col min="5124" max="5124" width="5" customWidth="1"/>
    <col min="5125" max="5125" width="35.85546875" customWidth="1"/>
    <col min="5126" max="5126" width="27.140625" customWidth="1"/>
    <col min="5127" max="5127" width="12.28515625" customWidth="1"/>
    <col min="5128" max="5128" width="10.5703125" customWidth="1"/>
    <col min="5129" max="5129" width="26" customWidth="1"/>
    <col min="5130" max="5130" width="29.28515625" customWidth="1"/>
    <col min="5131" max="5131" width="29.7109375" customWidth="1"/>
    <col min="5377" max="5377" width="8.28515625" customWidth="1"/>
    <col min="5378" max="5379" width="5.28515625" customWidth="1"/>
    <col min="5380" max="5380" width="5" customWidth="1"/>
    <col min="5381" max="5381" width="35.85546875" customWidth="1"/>
    <col min="5382" max="5382" width="27.140625" customWidth="1"/>
    <col min="5383" max="5383" width="12.28515625" customWidth="1"/>
    <col min="5384" max="5384" width="10.5703125" customWidth="1"/>
    <col min="5385" max="5385" width="26" customWidth="1"/>
    <col min="5386" max="5386" width="29.28515625" customWidth="1"/>
    <col min="5387" max="5387" width="29.7109375" customWidth="1"/>
    <col min="5633" max="5633" width="8.28515625" customWidth="1"/>
    <col min="5634" max="5635" width="5.28515625" customWidth="1"/>
    <col min="5636" max="5636" width="5" customWidth="1"/>
    <col min="5637" max="5637" width="35.85546875" customWidth="1"/>
    <col min="5638" max="5638" width="27.140625" customWidth="1"/>
    <col min="5639" max="5639" width="12.28515625" customWidth="1"/>
    <col min="5640" max="5640" width="10.5703125" customWidth="1"/>
    <col min="5641" max="5641" width="26" customWidth="1"/>
    <col min="5642" max="5642" width="29.28515625" customWidth="1"/>
    <col min="5643" max="5643" width="29.7109375" customWidth="1"/>
    <col min="5889" max="5889" width="8.28515625" customWidth="1"/>
    <col min="5890" max="5891" width="5.28515625" customWidth="1"/>
    <col min="5892" max="5892" width="5" customWidth="1"/>
    <col min="5893" max="5893" width="35.85546875" customWidth="1"/>
    <col min="5894" max="5894" width="27.140625" customWidth="1"/>
    <col min="5895" max="5895" width="12.28515625" customWidth="1"/>
    <col min="5896" max="5896" width="10.5703125" customWidth="1"/>
    <col min="5897" max="5897" width="26" customWidth="1"/>
    <col min="5898" max="5898" width="29.28515625" customWidth="1"/>
    <col min="5899" max="5899" width="29.7109375" customWidth="1"/>
    <col min="6145" max="6145" width="8.28515625" customWidth="1"/>
    <col min="6146" max="6147" width="5.28515625" customWidth="1"/>
    <col min="6148" max="6148" width="5" customWidth="1"/>
    <col min="6149" max="6149" width="35.85546875" customWidth="1"/>
    <col min="6150" max="6150" width="27.140625" customWidth="1"/>
    <col min="6151" max="6151" width="12.28515625" customWidth="1"/>
    <col min="6152" max="6152" width="10.5703125" customWidth="1"/>
    <col min="6153" max="6153" width="26" customWidth="1"/>
    <col min="6154" max="6154" width="29.28515625" customWidth="1"/>
    <col min="6155" max="6155" width="29.7109375" customWidth="1"/>
    <col min="6401" max="6401" width="8.28515625" customWidth="1"/>
    <col min="6402" max="6403" width="5.28515625" customWidth="1"/>
    <col min="6404" max="6404" width="5" customWidth="1"/>
    <col min="6405" max="6405" width="35.85546875" customWidth="1"/>
    <col min="6406" max="6406" width="27.140625" customWidth="1"/>
    <col min="6407" max="6407" width="12.28515625" customWidth="1"/>
    <col min="6408" max="6408" width="10.5703125" customWidth="1"/>
    <col min="6409" max="6409" width="26" customWidth="1"/>
    <col min="6410" max="6410" width="29.28515625" customWidth="1"/>
    <col min="6411" max="6411" width="29.7109375" customWidth="1"/>
    <col min="6657" max="6657" width="8.28515625" customWidth="1"/>
    <col min="6658" max="6659" width="5.28515625" customWidth="1"/>
    <col min="6660" max="6660" width="5" customWidth="1"/>
    <col min="6661" max="6661" width="35.85546875" customWidth="1"/>
    <col min="6662" max="6662" width="27.140625" customWidth="1"/>
    <col min="6663" max="6663" width="12.28515625" customWidth="1"/>
    <col min="6664" max="6664" width="10.5703125" customWidth="1"/>
    <col min="6665" max="6665" width="26" customWidth="1"/>
    <col min="6666" max="6666" width="29.28515625" customWidth="1"/>
    <col min="6667" max="6667" width="29.7109375" customWidth="1"/>
    <col min="6913" max="6913" width="8.28515625" customWidth="1"/>
    <col min="6914" max="6915" width="5.28515625" customWidth="1"/>
    <col min="6916" max="6916" width="5" customWidth="1"/>
    <col min="6917" max="6917" width="35.85546875" customWidth="1"/>
    <col min="6918" max="6918" width="27.140625" customWidth="1"/>
    <col min="6919" max="6919" width="12.28515625" customWidth="1"/>
    <col min="6920" max="6920" width="10.5703125" customWidth="1"/>
    <col min="6921" max="6921" width="26" customWidth="1"/>
    <col min="6922" max="6922" width="29.28515625" customWidth="1"/>
    <col min="6923" max="6923" width="29.7109375" customWidth="1"/>
    <col min="7169" max="7169" width="8.28515625" customWidth="1"/>
    <col min="7170" max="7171" width="5.28515625" customWidth="1"/>
    <col min="7172" max="7172" width="5" customWidth="1"/>
    <col min="7173" max="7173" width="35.85546875" customWidth="1"/>
    <col min="7174" max="7174" width="27.140625" customWidth="1"/>
    <col min="7175" max="7175" width="12.28515625" customWidth="1"/>
    <col min="7176" max="7176" width="10.5703125" customWidth="1"/>
    <col min="7177" max="7177" width="26" customWidth="1"/>
    <col min="7178" max="7178" width="29.28515625" customWidth="1"/>
    <col min="7179" max="7179" width="29.7109375" customWidth="1"/>
    <col min="7425" max="7425" width="8.28515625" customWidth="1"/>
    <col min="7426" max="7427" width="5.28515625" customWidth="1"/>
    <col min="7428" max="7428" width="5" customWidth="1"/>
    <col min="7429" max="7429" width="35.85546875" customWidth="1"/>
    <col min="7430" max="7430" width="27.140625" customWidth="1"/>
    <col min="7431" max="7431" width="12.28515625" customWidth="1"/>
    <col min="7432" max="7432" width="10.5703125" customWidth="1"/>
    <col min="7433" max="7433" width="26" customWidth="1"/>
    <col min="7434" max="7434" width="29.28515625" customWidth="1"/>
    <col min="7435" max="7435" width="29.7109375" customWidth="1"/>
    <col min="7681" max="7681" width="8.28515625" customWidth="1"/>
    <col min="7682" max="7683" width="5.28515625" customWidth="1"/>
    <col min="7684" max="7684" width="5" customWidth="1"/>
    <col min="7685" max="7685" width="35.85546875" customWidth="1"/>
    <col min="7686" max="7686" width="27.140625" customWidth="1"/>
    <col min="7687" max="7687" width="12.28515625" customWidth="1"/>
    <col min="7688" max="7688" width="10.5703125" customWidth="1"/>
    <col min="7689" max="7689" width="26" customWidth="1"/>
    <col min="7690" max="7690" width="29.28515625" customWidth="1"/>
    <col min="7691" max="7691" width="29.7109375" customWidth="1"/>
    <col min="7937" max="7937" width="8.28515625" customWidth="1"/>
    <col min="7938" max="7939" width="5.28515625" customWidth="1"/>
    <col min="7940" max="7940" width="5" customWidth="1"/>
    <col min="7941" max="7941" width="35.85546875" customWidth="1"/>
    <col min="7942" max="7942" width="27.140625" customWidth="1"/>
    <col min="7943" max="7943" width="12.28515625" customWidth="1"/>
    <col min="7944" max="7944" width="10.5703125" customWidth="1"/>
    <col min="7945" max="7945" width="26" customWidth="1"/>
    <col min="7946" max="7946" width="29.28515625" customWidth="1"/>
    <col min="7947" max="7947" width="29.7109375" customWidth="1"/>
    <col min="8193" max="8193" width="8.28515625" customWidth="1"/>
    <col min="8194" max="8195" width="5.28515625" customWidth="1"/>
    <col min="8196" max="8196" width="5" customWidth="1"/>
    <col min="8197" max="8197" width="35.85546875" customWidth="1"/>
    <col min="8198" max="8198" width="27.140625" customWidth="1"/>
    <col min="8199" max="8199" width="12.28515625" customWidth="1"/>
    <col min="8200" max="8200" width="10.5703125" customWidth="1"/>
    <col min="8201" max="8201" width="26" customWidth="1"/>
    <col min="8202" max="8202" width="29.28515625" customWidth="1"/>
    <col min="8203" max="8203" width="29.7109375" customWidth="1"/>
    <col min="8449" max="8449" width="8.28515625" customWidth="1"/>
    <col min="8450" max="8451" width="5.28515625" customWidth="1"/>
    <col min="8452" max="8452" width="5" customWidth="1"/>
    <col min="8453" max="8453" width="35.85546875" customWidth="1"/>
    <col min="8454" max="8454" width="27.140625" customWidth="1"/>
    <col min="8455" max="8455" width="12.28515625" customWidth="1"/>
    <col min="8456" max="8456" width="10.5703125" customWidth="1"/>
    <col min="8457" max="8457" width="26" customWidth="1"/>
    <col min="8458" max="8458" width="29.28515625" customWidth="1"/>
    <col min="8459" max="8459" width="29.7109375" customWidth="1"/>
    <col min="8705" max="8705" width="8.28515625" customWidth="1"/>
    <col min="8706" max="8707" width="5.28515625" customWidth="1"/>
    <col min="8708" max="8708" width="5" customWidth="1"/>
    <col min="8709" max="8709" width="35.85546875" customWidth="1"/>
    <col min="8710" max="8710" width="27.140625" customWidth="1"/>
    <col min="8711" max="8711" width="12.28515625" customWidth="1"/>
    <col min="8712" max="8712" width="10.5703125" customWidth="1"/>
    <col min="8713" max="8713" width="26" customWidth="1"/>
    <col min="8714" max="8714" width="29.28515625" customWidth="1"/>
    <col min="8715" max="8715" width="29.7109375" customWidth="1"/>
    <col min="8961" max="8961" width="8.28515625" customWidth="1"/>
    <col min="8962" max="8963" width="5.28515625" customWidth="1"/>
    <col min="8964" max="8964" width="5" customWidth="1"/>
    <col min="8965" max="8965" width="35.85546875" customWidth="1"/>
    <col min="8966" max="8966" width="27.140625" customWidth="1"/>
    <col min="8967" max="8967" width="12.28515625" customWidth="1"/>
    <col min="8968" max="8968" width="10.5703125" customWidth="1"/>
    <col min="8969" max="8969" width="26" customWidth="1"/>
    <col min="8970" max="8970" width="29.28515625" customWidth="1"/>
    <col min="8971" max="8971" width="29.7109375" customWidth="1"/>
    <col min="9217" max="9217" width="8.28515625" customWidth="1"/>
    <col min="9218" max="9219" width="5.28515625" customWidth="1"/>
    <col min="9220" max="9220" width="5" customWidth="1"/>
    <col min="9221" max="9221" width="35.85546875" customWidth="1"/>
    <col min="9222" max="9222" width="27.140625" customWidth="1"/>
    <col min="9223" max="9223" width="12.28515625" customWidth="1"/>
    <col min="9224" max="9224" width="10.5703125" customWidth="1"/>
    <col min="9225" max="9225" width="26" customWidth="1"/>
    <col min="9226" max="9226" width="29.28515625" customWidth="1"/>
    <col min="9227" max="9227" width="29.7109375" customWidth="1"/>
    <col min="9473" max="9473" width="8.28515625" customWidth="1"/>
    <col min="9474" max="9475" width="5.28515625" customWidth="1"/>
    <col min="9476" max="9476" width="5" customWidth="1"/>
    <col min="9477" max="9477" width="35.85546875" customWidth="1"/>
    <col min="9478" max="9478" width="27.140625" customWidth="1"/>
    <col min="9479" max="9479" width="12.28515625" customWidth="1"/>
    <col min="9480" max="9480" width="10.5703125" customWidth="1"/>
    <col min="9481" max="9481" width="26" customWidth="1"/>
    <col min="9482" max="9482" width="29.28515625" customWidth="1"/>
    <col min="9483" max="9483" width="29.7109375" customWidth="1"/>
    <col min="9729" max="9729" width="8.28515625" customWidth="1"/>
    <col min="9730" max="9731" width="5.28515625" customWidth="1"/>
    <col min="9732" max="9732" width="5" customWidth="1"/>
    <col min="9733" max="9733" width="35.85546875" customWidth="1"/>
    <col min="9734" max="9734" width="27.140625" customWidth="1"/>
    <col min="9735" max="9735" width="12.28515625" customWidth="1"/>
    <col min="9736" max="9736" width="10.5703125" customWidth="1"/>
    <col min="9737" max="9737" width="26" customWidth="1"/>
    <col min="9738" max="9738" width="29.28515625" customWidth="1"/>
    <col min="9739" max="9739" width="29.7109375" customWidth="1"/>
    <col min="9985" max="9985" width="8.28515625" customWidth="1"/>
    <col min="9986" max="9987" width="5.28515625" customWidth="1"/>
    <col min="9988" max="9988" width="5" customWidth="1"/>
    <col min="9989" max="9989" width="35.85546875" customWidth="1"/>
    <col min="9990" max="9990" width="27.140625" customWidth="1"/>
    <col min="9991" max="9991" width="12.28515625" customWidth="1"/>
    <col min="9992" max="9992" width="10.5703125" customWidth="1"/>
    <col min="9993" max="9993" width="26" customWidth="1"/>
    <col min="9994" max="9994" width="29.28515625" customWidth="1"/>
    <col min="9995" max="9995" width="29.7109375" customWidth="1"/>
    <col min="10241" max="10241" width="8.28515625" customWidth="1"/>
    <col min="10242" max="10243" width="5.28515625" customWidth="1"/>
    <col min="10244" max="10244" width="5" customWidth="1"/>
    <col min="10245" max="10245" width="35.85546875" customWidth="1"/>
    <col min="10246" max="10246" width="27.140625" customWidth="1"/>
    <col min="10247" max="10247" width="12.28515625" customWidth="1"/>
    <col min="10248" max="10248" width="10.5703125" customWidth="1"/>
    <col min="10249" max="10249" width="26" customWidth="1"/>
    <col min="10250" max="10250" width="29.28515625" customWidth="1"/>
    <col min="10251" max="10251" width="29.7109375" customWidth="1"/>
    <col min="10497" max="10497" width="8.28515625" customWidth="1"/>
    <col min="10498" max="10499" width="5.28515625" customWidth="1"/>
    <col min="10500" max="10500" width="5" customWidth="1"/>
    <col min="10501" max="10501" width="35.85546875" customWidth="1"/>
    <col min="10502" max="10502" width="27.140625" customWidth="1"/>
    <col min="10503" max="10503" width="12.28515625" customWidth="1"/>
    <col min="10504" max="10504" width="10.5703125" customWidth="1"/>
    <col min="10505" max="10505" width="26" customWidth="1"/>
    <col min="10506" max="10506" width="29.28515625" customWidth="1"/>
    <col min="10507" max="10507" width="29.7109375" customWidth="1"/>
    <col min="10753" max="10753" width="8.28515625" customWidth="1"/>
    <col min="10754" max="10755" width="5.28515625" customWidth="1"/>
    <col min="10756" max="10756" width="5" customWidth="1"/>
    <col min="10757" max="10757" width="35.85546875" customWidth="1"/>
    <col min="10758" max="10758" width="27.140625" customWidth="1"/>
    <col min="10759" max="10759" width="12.28515625" customWidth="1"/>
    <col min="10760" max="10760" width="10.5703125" customWidth="1"/>
    <col min="10761" max="10761" width="26" customWidth="1"/>
    <col min="10762" max="10762" width="29.28515625" customWidth="1"/>
    <col min="10763" max="10763" width="29.7109375" customWidth="1"/>
    <col min="11009" max="11009" width="8.28515625" customWidth="1"/>
    <col min="11010" max="11011" width="5.28515625" customWidth="1"/>
    <col min="11012" max="11012" width="5" customWidth="1"/>
    <col min="11013" max="11013" width="35.85546875" customWidth="1"/>
    <col min="11014" max="11014" width="27.140625" customWidth="1"/>
    <col min="11015" max="11015" width="12.28515625" customWidth="1"/>
    <col min="11016" max="11016" width="10.5703125" customWidth="1"/>
    <col min="11017" max="11017" width="26" customWidth="1"/>
    <col min="11018" max="11018" width="29.28515625" customWidth="1"/>
    <col min="11019" max="11019" width="29.7109375" customWidth="1"/>
    <col min="11265" max="11265" width="8.28515625" customWidth="1"/>
    <col min="11266" max="11267" width="5.28515625" customWidth="1"/>
    <col min="11268" max="11268" width="5" customWidth="1"/>
    <col min="11269" max="11269" width="35.85546875" customWidth="1"/>
    <col min="11270" max="11270" width="27.140625" customWidth="1"/>
    <col min="11271" max="11271" width="12.28515625" customWidth="1"/>
    <col min="11272" max="11272" width="10.5703125" customWidth="1"/>
    <col min="11273" max="11273" width="26" customWidth="1"/>
    <col min="11274" max="11274" width="29.28515625" customWidth="1"/>
    <col min="11275" max="11275" width="29.7109375" customWidth="1"/>
    <col min="11521" max="11521" width="8.28515625" customWidth="1"/>
    <col min="11522" max="11523" width="5.28515625" customWidth="1"/>
    <col min="11524" max="11524" width="5" customWidth="1"/>
    <col min="11525" max="11525" width="35.85546875" customWidth="1"/>
    <col min="11526" max="11526" width="27.140625" customWidth="1"/>
    <col min="11527" max="11527" width="12.28515625" customWidth="1"/>
    <col min="11528" max="11528" width="10.5703125" customWidth="1"/>
    <col min="11529" max="11529" width="26" customWidth="1"/>
    <col min="11530" max="11530" width="29.28515625" customWidth="1"/>
    <col min="11531" max="11531" width="29.7109375" customWidth="1"/>
    <col min="11777" max="11777" width="8.28515625" customWidth="1"/>
    <col min="11778" max="11779" width="5.28515625" customWidth="1"/>
    <col min="11780" max="11780" width="5" customWidth="1"/>
    <col min="11781" max="11781" width="35.85546875" customWidth="1"/>
    <col min="11782" max="11782" width="27.140625" customWidth="1"/>
    <col min="11783" max="11783" width="12.28515625" customWidth="1"/>
    <col min="11784" max="11784" width="10.5703125" customWidth="1"/>
    <col min="11785" max="11785" width="26" customWidth="1"/>
    <col min="11786" max="11786" width="29.28515625" customWidth="1"/>
    <col min="11787" max="11787" width="29.7109375" customWidth="1"/>
    <col min="12033" max="12033" width="8.28515625" customWidth="1"/>
    <col min="12034" max="12035" width="5.28515625" customWidth="1"/>
    <col min="12036" max="12036" width="5" customWidth="1"/>
    <col min="12037" max="12037" width="35.85546875" customWidth="1"/>
    <col min="12038" max="12038" width="27.140625" customWidth="1"/>
    <col min="12039" max="12039" width="12.28515625" customWidth="1"/>
    <col min="12040" max="12040" width="10.5703125" customWidth="1"/>
    <col min="12041" max="12041" width="26" customWidth="1"/>
    <col min="12042" max="12042" width="29.28515625" customWidth="1"/>
    <col min="12043" max="12043" width="29.7109375" customWidth="1"/>
    <col min="12289" max="12289" width="8.28515625" customWidth="1"/>
    <col min="12290" max="12291" width="5.28515625" customWidth="1"/>
    <col min="12292" max="12292" width="5" customWidth="1"/>
    <col min="12293" max="12293" width="35.85546875" customWidth="1"/>
    <col min="12294" max="12294" width="27.140625" customWidth="1"/>
    <col min="12295" max="12295" width="12.28515625" customWidth="1"/>
    <col min="12296" max="12296" width="10.5703125" customWidth="1"/>
    <col min="12297" max="12297" width="26" customWidth="1"/>
    <col min="12298" max="12298" width="29.28515625" customWidth="1"/>
    <col min="12299" max="12299" width="29.7109375" customWidth="1"/>
    <col min="12545" max="12545" width="8.28515625" customWidth="1"/>
    <col min="12546" max="12547" width="5.28515625" customWidth="1"/>
    <col min="12548" max="12548" width="5" customWidth="1"/>
    <col min="12549" max="12549" width="35.85546875" customWidth="1"/>
    <col min="12550" max="12550" width="27.140625" customWidth="1"/>
    <col min="12551" max="12551" width="12.28515625" customWidth="1"/>
    <col min="12552" max="12552" width="10.5703125" customWidth="1"/>
    <col min="12553" max="12553" width="26" customWidth="1"/>
    <col min="12554" max="12554" width="29.28515625" customWidth="1"/>
    <col min="12555" max="12555" width="29.7109375" customWidth="1"/>
    <col min="12801" max="12801" width="8.28515625" customWidth="1"/>
    <col min="12802" max="12803" width="5.28515625" customWidth="1"/>
    <col min="12804" max="12804" width="5" customWidth="1"/>
    <col min="12805" max="12805" width="35.85546875" customWidth="1"/>
    <col min="12806" max="12806" width="27.140625" customWidth="1"/>
    <col min="12807" max="12807" width="12.28515625" customWidth="1"/>
    <col min="12808" max="12808" width="10.5703125" customWidth="1"/>
    <col min="12809" max="12809" width="26" customWidth="1"/>
    <col min="12810" max="12810" width="29.28515625" customWidth="1"/>
    <col min="12811" max="12811" width="29.7109375" customWidth="1"/>
    <col min="13057" max="13057" width="8.28515625" customWidth="1"/>
    <col min="13058" max="13059" width="5.28515625" customWidth="1"/>
    <col min="13060" max="13060" width="5" customWidth="1"/>
    <col min="13061" max="13061" width="35.85546875" customWidth="1"/>
    <col min="13062" max="13062" width="27.140625" customWidth="1"/>
    <col min="13063" max="13063" width="12.28515625" customWidth="1"/>
    <col min="13064" max="13064" width="10.5703125" customWidth="1"/>
    <col min="13065" max="13065" width="26" customWidth="1"/>
    <col min="13066" max="13066" width="29.28515625" customWidth="1"/>
    <col min="13067" max="13067" width="29.7109375" customWidth="1"/>
    <col min="13313" max="13313" width="8.28515625" customWidth="1"/>
    <col min="13314" max="13315" width="5.28515625" customWidth="1"/>
    <col min="13316" max="13316" width="5" customWidth="1"/>
    <col min="13317" max="13317" width="35.85546875" customWidth="1"/>
    <col min="13318" max="13318" width="27.140625" customWidth="1"/>
    <col min="13319" max="13319" width="12.28515625" customWidth="1"/>
    <col min="13320" max="13320" width="10.5703125" customWidth="1"/>
    <col min="13321" max="13321" width="26" customWidth="1"/>
    <col min="13322" max="13322" width="29.28515625" customWidth="1"/>
    <col min="13323" max="13323" width="29.7109375" customWidth="1"/>
    <col min="13569" max="13569" width="8.28515625" customWidth="1"/>
    <col min="13570" max="13571" width="5.28515625" customWidth="1"/>
    <col min="13572" max="13572" width="5" customWidth="1"/>
    <col min="13573" max="13573" width="35.85546875" customWidth="1"/>
    <col min="13574" max="13574" width="27.140625" customWidth="1"/>
    <col min="13575" max="13575" width="12.28515625" customWidth="1"/>
    <col min="13576" max="13576" width="10.5703125" customWidth="1"/>
    <col min="13577" max="13577" width="26" customWidth="1"/>
    <col min="13578" max="13578" width="29.28515625" customWidth="1"/>
    <col min="13579" max="13579" width="29.7109375" customWidth="1"/>
    <col min="13825" max="13825" width="8.28515625" customWidth="1"/>
    <col min="13826" max="13827" width="5.28515625" customWidth="1"/>
    <col min="13828" max="13828" width="5" customWidth="1"/>
    <col min="13829" max="13829" width="35.85546875" customWidth="1"/>
    <col min="13830" max="13830" width="27.140625" customWidth="1"/>
    <col min="13831" max="13831" width="12.28515625" customWidth="1"/>
    <col min="13832" max="13832" width="10.5703125" customWidth="1"/>
    <col min="13833" max="13833" width="26" customWidth="1"/>
    <col min="13834" max="13834" width="29.28515625" customWidth="1"/>
    <col min="13835" max="13835" width="29.7109375" customWidth="1"/>
    <col min="14081" max="14081" width="8.28515625" customWidth="1"/>
    <col min="14082" max="14083" width="5.28515625" customWidth="1"/>
    <col min="14084" max="14084" width="5" customWidth="1"/>
    <col min="14085" max="14085" width="35.85546875" customWidth="1"/>
    <col min="14086" max="14086" width="27.140625" customWidth="1"/>
    <col min="14087" max="14087" width="12.28515625" customWidth="1"/>
    <col min="14088" max="14088" width="10.5703125" customWidth="1"/>
    <col min="14089" max="14089" width="26" customWidth="1"/>
    <col min="14090" max="14090" width="29.28515625" customWidth="1"/>
    <col min="14091" max="14091" width="29.7109375" customWidth="1"/>
    <col min="14337" max="14337" width="8.28515625" customWidth="1"/>
    <col min="14338" max="14339" width="5.28515625" customWidth="1"/>
    <col min="14340" max="14340" width="5" customWidth="1"/>
    <col min="14341" max="14341" width="35.85546875" customWidth="1"/>
    <col min="14342" max="14342" width="27.140625" customWidth="1"/>
    <col min="14343" max="14343" width="12.28515625" customWidth="1"/>
    <col min="14344" max="14344" width="10.5703125" customWidth="1"/>
    <col min="14345" max="14345" width="26" customWidth="1"/>
    <col min="14346" max="14346" width="29.28515625" customWidth="1"/>
    <col min="14347" max="14347" width="29.7109375" customWidth="1"/>
    <col min="14593" max="14593" width="8.28515625" customWidth="1"/>
    <col min="14594" max="14595" width="5.28515625" customWidth="1"/>
    <col min="14596" max="14596" width="5" customWidth="1"/>
    <col min="14597" max="14597" width="35.85546875" customWidth="1"/>
    <col min="14598" max="14598" width="27.140625" customWidth="1"/>
    <col min="14599" max="14599" width="12.28515625" customWidth="1"/>
    <col min="14600" max="14600" width="10.5703125" customWidth="1"/>
    <col min="14601" max="14601" width="26" customWidth="1"/>
    <col min="14602" max="14602" width="29.28515625" customWidth="1"/>
    <col min="14603" max="14603" width="29.7109375" customWidth="1"/>
    <col min="14849" max="14849" width="8.28515625" customWidth="1"/>
    <col min="14850" max="14851" width="5.28515625" customWidth="1"/>
    <col min="14852" max="14852" width="5" customWidth="1"/>
    <col min="14853" max="14853" width="35.85546875" customWidth="1"/>
    <col min="14854" max="14854" width="27.140625" customWidth="1"/>
    <col min="14855" max="14855" width="12.28515625" customWidth="1"/>
    <col min="14856" max="14856" width="10.5703125" customWidth="1"/>
    <col min="14857" max="14857" width="26" customWidth="1"/>
    <col min="14858" max="14858" width="29.28515625" customWidth="1"/>
    <col min="14859" max="14859" width="29.7109375" customWidth="1"/>
    <col min="15105" max="15105" width="8.28515625" customWidth="1"/>
    <col min="15106" max="15107" width="5.28515625" customWidth="1"/>
    <col min="15108" max="15108" width="5" customWidth="1"/>
    <col min="15109" max="15109" width="35.85546875" customWidth="1"/>
    <col min="15110" max="15110" width="27.140625" customWidth="1"/>
    <col min="15111" max="15111" width="12.28515625" customWidth="1"/>
    <col min="15112" max="15112" width="10.5703125" customWidth="1"/>
    <col min="15113" max="15113" width="26" customWidth="1"/>
    <col min="15114" max="15114" width="29.28515625" customWidth="1"/>
    <col min="15115" max="15115" width="29.7109375" customWidth="1"/>
    <col min="15361" max="15361" width="8.28515625" customWidth="1"/>
    <col min="15362" max="15363" width="5.28515625" customWidth="1"/>
    <col min="15364" max="15364" width="5" customWidth="1"/>
    <col min="15365" max="15365" width="35.85546875" customWidth="1"/>
    <col min="15366" max="15366" width="27.140625" customWidth="1"/>
    <col min="15367" max="15367" width="12.28515625" customWidth="1"/>
    <col min="15368" max="15368" width="10.5703125" customWidth="1"/>
    <col min="15369" max="15369" width="26" customWidth="1"/>
    <col min="15370" max="15370" width="29.28515625" customWidth="1"/>
    <col min="15371" max="15371" width="29.7109375" customWidth="1"/>
    <col min="15617" max="15617" width="8.28515625" customWidth="1"/>
    <col min="15618" max="15619" width="5.28515625" customWidth="1"/>
    <col min="15620" max="15620" width="5" customWidth="1"/>
    <col min="15621" max="15621" width="35.85546875" customWidth="1"/>
    <col min="15622" max="15622" width="27.140625" customWidth="1"/>
    <col min="15623" max="15623" width="12.28515625" customWidth="1"/>
    <col min="15624" max="15624" width="10.5703125" customWidth="1"/>
    <col min="15625" max="15625" width="26" customWidth="1"/>
    <col min="15626" max="15626" width="29.28515625" customWidth="1"/>
    <col min="15627" max="15627" width="29.7109375" customWidth="1"/>
    <col min="15873" max="15873" width="8.28515625" customWidth="1"/>
    <col min="15874" max="15875" width="5.28515625" customWidth="1"/>
    <col min="15876" max="15876" width="5" customWidth="1"/>
    <col min="15877" max="15877" width="35.85546875" customWidth="1"/>
    <col min="15878" max="15878" width="27.140625" customWidth="1"/>
    <col min="15879" max="15879" width="12.28515625" customWidth="1"/>
    <col min="15880" max="15880" width="10.5703125" customWidth="1"/>
    <col min="15881" max="15881" width="26" customWidth="1"/>
    <col min="15882" max="15882" width="29.28515625" customWidth="1"/>
    <col min="15883" max="15883" width="29.7109375" customWidth="1"/>
    <col min="16129" max="16129" width="8.28515625" customWidth="1"/>
    <col min="16130" max="16131" width="5.28515625" customWidth="1"/>
    <col min="16132" max="16132" width="5" customWidth="1"/>
    <col min="16133" max="16133" width="35.85546875" customWidth="1"/>
    <col min="16134" max="16134" width="27.140625" customWidth="1"/>
    <col min="16135" max="16135" width="12.28515625" customWidth="1"/>
    <col min="16136" max="16136" width="10.5703125" customWidth="1"/>
    <col min="16137" max="16137" width="26" customWidth="1"/>
    <col min="16138" max="16138" width="29.28515625" customWidth="1"/>
    <col min="16139" max="16139" width="29.7109375" customWidth="1"/>
  </cols>
  <sheetData>
    <row r="1" spans="1:11" ht="37.9" customHeight="1">
      <c r="A1" s="290" t="s">
        <v>152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1" ht="15.6" customHeight="1">
      <c r="A2" s="292" t="s">
        <v>150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1" ht="15.75" thickBot="1"/>
    <row r="4" spans="1:11" ht="66" customHeight="1" thickBot="1">
      <c r="A4" s="293" t="s">
        <v>9</v>
      </c>
      <c r="B4" s="294"/>
      <c r="C4" s="294"/>
      <c r="D4" s="295"/>
      <c r="E4" s="296" t="s">
        <v>82</v>
      </c>
      <c r="F4" s="296" t="s">
        <v>83</v>
      </c>
      <c r="G4" s="296" t="s">
        <v>84</v>
      </c>
      <c r="H4" s="296" t="s">
        <v>85</v>
      </c>
      <c r="I4" s="296" t="s">
        <v>86</v>
      </c>
      <c r="J4" s="298" t="s">
        <v>87</v>
      </c>
      <c r="K4" s="296" t="s">
        <v>88</v>
      </c>
    </row>
    <row r="5" spans="1:11" ht="15.75" thickBot="1">
      <c r="A5" s="75" t="s">
        <v>15</v>
      </c>
      <c r="B5" s="76" t="s">
        <v>16</v>
      </c>
      <c r="C5" s="76" t="s">
        <v>17</v>
      </c>
      <c r="D5" s="76" t="s">
        <v>18</v>
      </c>
      <c r="E5" s="297"/>
      <c r="F5" s="297"/>
      <c r="G5" s="297"/>
      <c r="H5" s="297"/>
      <c r="I5" s="297"/>
      <c r="J5" s="299"/>
      <c r="K5" s="297"/>
    </row>
    <row r="6" spans="1:11" ht="53.45" customHeight="1" thickBot="1">
      <c r="A6" s="77" t="s">
        <v>64</v>
      </c>
      <c r="B6" s="78"/>
      <c r="C6" s="78"/>
      <c r="D6" s="78"/>
      <c r="E6" s="79" t="s">
        <v>89</v>
      </c>
      <c r="F6" s="80" t="s">
        <v>80</v>
      </c>
      <c r="G6" s="81"/>
      <c r="H6" s="81"/>
      <c r="I6" s="81"/>
      <c r="J6" s="82"/>
      <c r="K6" s="83"/>
    </row>
    <row r="7" spans="1:11" ht="28.15" customHeight="1" thickBot="1">
      <c r="A7" s="84" t="s">
        <v>64</v>
      </c>
      <c r="B7" s="81">
        <v>0</v>
      </c>
      <c r="C7" s="85" t="s">
        <v>90</v>
      </c>
      <c r="D7" s="81"/>
      <c r="E7" s="80" t="s">
        <v>66</v>
      </c>
      <c r="F7" s="86"/>
      <c r="G7" s="81" t="s">
        <v>91</v>
      </c>
      <c r="H7" s="81"/>
      <c r="I7" s="86"/>
      <c r="J7" s="87"/>
      <c r="K7" s="88"/>
    </row>
    <row r="8" spans="1:11" ht="135.6" customHeight="1" thickBot="1">
      <c r="A8" s="84" t="s">
        <v>64</v>
      </c>
      <c r="B8" s="89">
        <v>0</v>
      </c>
      <c r="C8" s="85" t="s">
        <v>90</v>
      </c>
      <c r="D8" s="89">
        <v>1</v>
      </c>
      <c r="E8" s="80" t="s">
        <v>92</v>
      </c>
      <c r="F8" s="80" t="s">
        <v>80</v>
      </c>
      <c r="G8" s="81" t="s">
        <v>91</v>
      </c>
      <c r="H8" s="90" t="s">
        <v>151</v>
      </c>
      <c r="I8" s="91" t="s">
        <v>93</v>
      </c>
      <c r="J8" s="92" t="s">
        <v>171</v>
      </c>
      <c r="K8" s="140"/>
    </row>
    <row r="9" spans="1:11" ht="72.75" thickBot="1">
      <c r="A9" s="84" t="s">
        <v>64</v>
      </c>
      <c r="B9" s="89">
        <v>0</v>
      </c>
      <c r="C9" s="85" t="s">
        <v>90</v>
      </c>
      <c r="D9" s="89">
        <v>2</v>
      </c>
      <c r="E9" s="80" t="s">
        <v>94</v>
      </c>
      <c r="F9" s="80" t="s">
        <v>80</v>
      </c>
      <c r="G9" s="81" t="s">
        <v>91</v>
      </c>
      <c r="H9" s="90" t="s">
        <v>151</v>
      </c>
      <c r="I9" s="80" t="s">
        <v>93</v>
      </c>
      <c r="J9" s="92" t="s">
        <v>172</v>
      </c>
      <c r="K9" s="93" t="s">
        <v>95</v>
      </c>
    </row>
    <row r="10" spans="1:11" ht="102.6" customHeight="1" thickBot="1">
      <c r="A10" s="84" t="s">
        <v>64</v>
      </c>
      <c r="B10" s="94">
        <v>0</v>
      </c>
      <c r="C10" s="95" t="s">
        <v>96</v>
      </c>
      <c r="D10" s="89">
        <v>3</v>
      </c>
      <c r="E10" s="80" t="s">
        <v>97</v>
      </c>
      <c r="F10" s="80" t="s">
        <v>80</v>
      </c>
      <c r="G10" s="81" t="s">
        <v>91</v>
      </c>
      <c r="H10" s="90" t="s">
        <v>151</v>
      </c>
      <c r="I10" s="96" t="s">
        <v>98</v>
      </c>
      <c r="J10" s="97" t="s">
        <v>173</v>
      </c>
      <c r="K10" s="288" t="s">
        <v>174</v>
      </c>
    </row>
    <row r="11" spans="1:11" ht="266.45" customHeight="1" thickBot="1">
      <c r="A11" s="84" t="s">
        <v>64</v>
      </c>
      <c r="B11" s="94">
        <v>0</v>
      </c>
      <c r="C11" s="95" t="s">
        <v>96</v>
      </c>
      <c r="D11" s="98">
        <v>4</v>
      </c>
      <c r="E11" s="80" t="s">
        <v>99</v>
      </c>
      <c r="F11" s="80" t="s">
        <v>80</v>
      </c>
      <c r="G11" s="81" t="s">
        <v>91</v>
      </c>
      <c r="H11" s="90" t="s">
        <v>151</v>
      </c>
      <c r="I11" s="96" t="s">
        <v>100</v>
      </c>
      <c r="J11" s="97" t="s">
        <v>101</v>
      </c>
      <c r="K11" s="289"/>
    </row>
  </sheetData>
  <mergeCells count="11">
    <mergeCell ref="K10:K11"/>
    <mergeCell ref="A1:K1"/>
    <mergeCell ref="A2:K2"/>
    <mergeCell ref="A4:D4"/>
    <mergeCell ref="E4:E5"/>
    <mergeCell ref="F4:F5"/>
    <mergeCell ref="G4:G5"/>
    <mergeCell ref="H4:H5"/>
    <mergeCell ref="I4:I5"/>
    <mergeCell ref="J4:J5"/>
    <mergeCell ref="K4:K5"/>
  </mergeCells>
  <pageMargins left="0.31496062992125984" right="0.31496062992125984" top="0.55118110236220474" bottom="0.35433070866141736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R9"/>
  <sheetViews>
    <sheetView view="pageBreakPreview" zoomScale="90" zoomScaleSheetLayoutView="90" workbookViewId="0">
      <selection activeCell="P7" sqref="P7"/>
    </sheetView>
  </sheetViews>
  <sheetFormatPr defaultRowHeight="15"/>
  <cols>
    <col min="3" max="3" width="27.28515625" customWidth="1"/>
    <col min="11" max="11" width="11.5703125" customWidth="1"/>
  </cols>
  <sheetData>
    <row r="2" spans="1:18" ht="50.45" customHeight="1">
      <c r="A2" s="305" t="s">
        <v>159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</row>
    <row r="3" spans="1:18">
      <c r="A3" s="14"/>
      <c r="B3" s="14"/>
      <c r="C3" s="14"/>
      <c r="D3" s="15"/>
      <c r="E3" s="15"/>
      <c r="F3" s="15"/>
      <c r="G3" s="15"/>
      <c r="H3" s="15"/>
      <c r="I3" s="15"/>
      <c r="J3" s="15"/>
      <c r="K3" s="15"/>
      <c r="L3" s="13"/>
      <c r="M3" s="13"/>
    </row>
    <row r="4" spans="1:18" ht="52.5" customHeight="1">
      <c r="A4" s="306" t="s">
        <v>9</v>
      </c>
      <c r="B4" s="307"/>
      <c r="C4" s="306" t="s">
        <v>32</v>
      </c>
      <c r="D4" s="301" t="s">
        <v>33</v>
      </c>
      <c r="E4" s="301" t="s">
        <v>34</v>
      </c>
      <c r="F4" s="301" t="s">
        <v>35</v>
      </c>
      <c r="G4" s="301"/>
      <c r="H4" s="301"/>
      <c r="I4" s="301" t="s">
        <v>36</v>
      </c>
      <c r="J4" s="308"/>
      <c r="K4" s="308"/>
      <c r="L4" s="283" t="s">
        <v>14</v>
      </c>
      <c r="M4" s="283"/>
      <c r="R4" t="s">
        <v>63</v>
      </c>
    </row>
    <row r="5" spans="1:18" ht="25.9" customHeight="1">
      <c r="A5" s="307"/>
      <c r="B5" s="307"/>
      <c r="C5" s="307"/>
      <c r="D5" s="307"/>
      <c r="E5" s="307"/>
      <c r="F5" s="301" t="s">
        <v>37</v>
      </c>
      <c r="G5" s="301" t="s">
        <v>38</v>
      </c>
      <c r="H5" s="301" t="s">
        <v>39</v>
      </c>
      <c r="I5" s="302" t="s">
        <v>54</v>
      </c>
      <c r="J5" s="302" t="s">
        <v>55</v>
      </c>
      <c r="K5" s="302" t="s">
        <v>40</v>
      </c>
      <c r="L5" s="303" t="s">
        <v>56</v>
      </c>
      <c r="M5" s="303" t="s">
        <v>57</v>
      </c>
    </row>
    <row r="6" spans="1:18" ht="63.75" customHeight="1">
      <c r="A6" s="16" t="s">
        <v>15</v>
      </c>
      <c r="B6" s="16" t="s">
        <v>16</v>
      </c>
      <c r="C6" s="307"/>
      <c r="D6" s="307"/>
      <c r="E6" s="307"/>
      <c r="F6" s="301"/>
      <c r="G6" s="301"/>
      <c r="H6" s="301"/>
      <c r="I6" s="302"/>
      <c r="J6" s="302"/>
      <c r="K6" s="302"/>
      <c r="L6" s="303"/>
      <c r="M6" s="304"/>
    </row>
    <row r="7" spans="1:18" ht="55.15" customHeight="1">
      <c r="A7" s="62" t="s">
        <v>64</v>
      </c>
      <c r="B7" s="62"/>
      <c r="C7" s="65" t="s">
        <v>65</v>
      </c>
      <c r="D7" s="63"/>
      <c r="E7" s="63"/>
      <c r="F7" s="64"/>
      <c r="G7" s="64"/>
      <c r="H7" s="64"/>
      <c r="I7" s="215">
        <v>35662.800000000003</v>
      </c>
      <c r="J7" s="215">
        <v>59128.4</v>
      </c>
      <c r="K7" s="215">
        <v>57280.6</v>
      </c>
      <c r="L7" s="148">
        <f>K7/I7*100</f>
        <v>160.61722579270275</v>
      </c>
      <c r="M7" s="148">
        <f>K7/I7*100</f>
        <v>160.61722579270275</v>
      </c>
    </row>
    <row r="8" spans="1:18" ht="40.9" customHeight="1" thickBot="1">
      <c r="A8" s="62" t="s">
        <v>64</v>
      </c>
      <c r="B8" s="62" t="s">
        <v>67</v>
      </c>
      <c r="C8" s="66" t="s">
        <v>66</v>
      </c>
      <c r="D8" s="67" t="s">
        <v>68</v>
      </c>
      <c r="E8" s="69" t="s">
        <v>69</v>
      </c>
      <c r="F8" s="69"/>
      <c r="G8" s="68"/>
      <c r="H8" s="64"/>
      <c r="I8" s="216">
        <v>35662.800000000003</v>
      </c>
      <c r="J8" s="216">
        <v>59128.4</v>
      </c>
      <c r="K8" s="216">
        <v>57280.6</v>
      </c>
      <c r="L8" s="148">
        <f t="shared" ref="L8" si="0">K8/I8*100</f>
        <v>160.61722579270275</v>
      </c>
      <c r="M8" s="148">
        <f t="shared" ref="M8" si="1">K8/I8*100</f>
        <v>160.61722579270275</v>
      </c>
    </row>
    <row r="9" spans="1:18">
      <c r="A9" s="300" t="s">
        <v>41</v>
      </c>
      <c r="B9" s="300"/>
      <c r="C9" s="300"/>
      <c r="D9" s="300"/>
      <c r="E9" s="300"/>
      <c r="F9" s="300"/>
      <c r="G9" s="300"/>
      <c r="H9" s="300"/>
      <c r="I9" s="300"/>
      <c r="J9" s="300"/>
      <c r="K9" s="300"/>
      <c r="L9" s="300"/>
      <c r="M9" s="300"/>
    </row>
  </sheetData>
  <mergeCells count="17">
    <mergeCell ref="A2:M2"/>
    <mergeCell ref="A4:B5"/>
    <mergeCell ref="C4:C6"/>
    <mergeCell ref="D4:D6"/>
    <mergeCell ref="E4:E6"/>
    <mergeCell ref="F4:H4"/>
    <mergeCell ref="I4:K4"/>
    <mergeCell ref="L4:M4"/>
    <mergeCell ref="F5:F6"/>
    <mergeCell ref="G5:G6"/>
    <mergeCell ref="A9:M9"/>
    <mergeCell ref="H5:H6"/>
    <mergeCell ref="I5:I6"/>
    <mergeCell ref="J5:J6"/>
    <mergeCell ref="K5:K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Q11"/>
  <sheetViews>
    <sheetView zoomScale="90" zoomScaleNormal="90" workbookViewId="0">
      <selection activeCell="H8" sqref="H8"/>
    </sheetView>
  </sheetViews>
  <sheetFormatPr defaultRowHeight="15"/>
  <cols>
    <col min="4" max="4" width="24.28515625" customWidth="1"/>
    <col min="6" max="6" width="11" customWidth="1"/>
    <col min="9" max="9" width="11.140625" customWidth="1"/>
    <col min="10" max="10" width="11.85546875" customWidth="1"/>
    <col min="11" max="11" width="10" bestFit="1" customWidth="1"/>
    <col min="12" max="12" width="36.7109375" customWidth="1"/>
    <col min="260" max="260" width="24.28515625" customWidth="1"/>
    <col min="262" max="262" width="11" customWidth="1"/>
    <col min="265" max="265" width="11.140625" customWidth="1"/>
    <col min="266" max="266" width="11.85546875" customWidth="1"/>
    <col min="267" max="267" width="10" bestFit="1" customWidth="1"/>
    <col min="268" max="268" width="36.7109375" customWidth="1"/>
    <col min="516" max="516" width="24.28515625" customWidth="1"/>
    <col min="518" max="518" width="11" customWidth="1"/>
    <col min="521" max="521" width="11.140625" customWidth="1"/>
    <col min="522" max="522" width="11.85546875" customWidth="1"/>
    <col min="523" max="523" width="10" bestFit="1" customWidth="1"/>
    <col min="524" max="524" width="36.7109375" customWidth="1"/>
    <col min="772" max="772" width="24.28515625" customWidth="1"/>
    <col min="774" max="774" width="11" customWidth="1"/>
    <col min="777" max="777" width="11.140625" customWidth="1"/>
    <col min="778" max="778" width="11.85546875" customWidth="1"/>
    <col min="779" max="779" width="10" bestFit="1" customWidth="1"/>
    <col min="780" max="780" width="36.7109375" customWidth="1"/>
    <col min="1028" max="1028" width="24.28515625" customWidth="1"/>
    <col min="1030" max="1030" width="11" customWidth="1"/>
    <col min="1033" max="1033" width="11.140625" customWidth="1"/>
    <col min="1034" max="1034" width="11.85546875" customWidth="1"/>
    <col min="1035" max="1035" width="10" bestFit="1" customWidth="1"/>
    <col min="1036" max="1036" width="36.7109375" customWidth="1"/>
    <col min="1284" max="1284" width="24.28515625" customWidth="1"/>
    <col min="1286" max="1286" width="11" customWidth="1"/>
    <col min="1289" max="1289" width="11.140625" customWidth="1"/>
    <col min="1290" max="1290" width="11.85546875" customWidth="1"/>
    <col min="1291" max="1291" width="10" bestFit="1" customWidth="1"/>
    <col min="1292" max="1292" width="36.7109375" customWidth="1"/>
    <col min="1540" max="1540" width="24.28515625" customWidth="1"/>
    <col min="1542" max="1542" width="11" customWidth="1"/>
    <col min="1545" max="1545" width="11.140625" customWidth="1"/>
    <col min="1546" max="1546" width="11.85546875" customWidth="1"/>
    <col min="1547" max="1547" width="10" bestFit="1" customWidth="1"/>
    <col min="1548" max="1548" width="36.7109375" customWidth="1"/>
    <col min="1796" max="1796" width="24.28515625" customWidth="1"/>
    <col min="1798" max="1798" width="11" customWidth="1"/>
    <col min="1801" max="1801" width="11.140625" customWidth="1"/>
    <col min="1802" max="1802" width="11.85546875" customWidth="1"/>
    <col min="1803" max="1803" width="10" bestFit="1" customWidth="1"/>
    <col min="1804" max="1804" width="36.7109375" customWidth="1"/>
    <col min="2052" max="2052" width="24.28515625" customWidth="1"/>
    <col min="2054" max="2054" width="11" customWidth="1"/>
    <col min="2057" max="2057" width="11.140625" customWidth="1"/>
    <col min="2058" max="2058" width="11.85546875" customWidth="1"/>
    <col min="2059" max="2059" width="10" bestFit="1" customWidth="1"/>
    <col min="2060" max="2060" width="36.7109375" customWidth="1"/>
    <col min="2308" max="2308" width="24.28515625" customWidth="1"/>
    <col min="2310" max="2310" width="11" customWidth="1"/>
    <col min="2313" max="2313" width="11.140625" customWidth="1"/>
    <col min="2314" max="2314" width="11.85546875" customWidth="1"/>
    <col min="2315" max="2315" width="10" bestFit="1" customWidth="1"/>
    <col min="2316" max="2316" width="36.7109375" customWidth="1"/>
    <col min="2564" max="2564" width="24.28515625" customWidth="1"/>
    <col min="2566" max="2566" width="11" customWidth="1"/>
    <col min="2569" max="2569" width="11.140625" customWidth="1"/>
    <col min="2570" max="2570" width="11.85546875" customWidth="1"/>
    <col min="2571" max="2571" width="10" bestFit="1" customWidth="1"/>
    <col min="2572" max="2572" width="36.7109375" customWidth="1"/>
    <col min="2820" max="2820" width="24.28515625" customWidth="1"/>
    <col min="2822" max="2822" width="11" customWidth="1"/>
    <col min="2825" max="2825" width="11.140625" customWidth="1"/>
    <col min="2826" max="2826" width="11.85546875" customWidth="1"/>
    <col min="2827" max="2827" width="10" bestFit="1" customWidth="1"/>
    <col min="2828" max="2828" width="36.7109375" customWidth="1"/>
    <col min="3076" max="3076" width="24.28515625" customWidth="1"/>
    <col min="3078" max="3078" width="11" customWidth="1"/>
    <col min="3081" max="3081" width="11.140625" customWidth="1"/>
    <col min="3082" max="3082" width="11.85546875" customWidth="1"/>
    <col min="3083" max="3083" width="10" bestFit="1" customWidth="1"/>
    <col min="3084" max="3084" width="36.7109375" customWidth="1"/>
    <col min="3332" max="3332" width="24.28515625" customWidth="1"/>
    <col min="3334" max="3334" width="11" customWidth="1"/>
    <col min="3337" max="3337" width="11.140625" customWidth="1"/>
    <col min="3338" max="3338" width="11.85546875" customWidth="1"/>
    <col min="3339" max="3339" width="10" bestFit="1" customWidth="1"/>
    <col min="3340" max="3340" width="36.7109375" customWidth="1"/>
    <col min="3588" max="3588" width="24.28515625" customWidth="1"/>
    <col min="3590" max="3590" width="11" customWidth="1"/>
    <col min="3593" max="3593" width="11.140625" customWidth="1"/>
    <col min="3594" max="3594" width="11.85546875" customWidth="1"/>
    <col min="3595" max="3595" width="10" bestFit="1" customWidth="1"/>
    <col min="3596" max="3596" width="36.7109375" customWidth="1"/>
    <col min="3844" max="3844" width="24.28515625" customWidth="1"/>
    <col min="3846" max="3846" width="11" customWidth="1"/>
    <col min="3849" max="3849" width="11.140625" customWidth="1"/>
    <col min="3850" max="3850" width="11.85546875" customWidth="1"/>
    <col min="3851" max="3851" width="10" bestFit="1" customWidth="1"/>
    <col min="3852" max="3852" width="36.7109375" customWidth="1"/>
    <col min="4100" max="4100" width="24.28515625" customWidth="1"/>
    <col min="4102" max="4102" width="11" customWidth="1"/>
    <col min="4105" max="4105" width="11.140625" customWidth="1"/>
    <col min="4106" max="4106" width="11.85546875" customWidth="1"/>
    <col min="4107" max="4107" width="10" bestFit="1" customWidth="1"/>
    <col min="4108" max="4108" width="36.7109375" customWidth="1"/>
    <col min="4356" max="4356" width="24.28515625" customWidth="1"/>
    <col min="4358" max="4358" width="11" customWidth="1"/>
    <col min="4361" max="4361" width="11.140625" customWidth="1"/>
    <col min="4362" max="4362" width="11.85546875" customWidth="1"/>
    <col min="4363" max="4363" width="10" bestFit="1" customWidth="1"/>
    <col min="4364" max="4364" width="36.7109375" customWidth="1"/>
    <col min="4612" max="4612" width="24.28515625" customWidth="1"/>
    <col min="4614" max="4614" width="11" customWidth="1"/>
    <col min="4617" max="4617" width="11.140625" customWidth="1"/>
    <col min="4618" max="4618" width="11.85546875" customWidth="1"/>
    <col min="4619" max="4619" width="10" bestFit="1" customWidth="1"/>
    <col min="4620" max="4620" width="36.7109375" customWidth="1"/>
    <col min="4868" max="4868" width="24.28515625" customWidth="1"/>
    <col min="4870" max="4870" width="11" customWidth="1"/>
    <col min="4873" max="4873" width="11.140625" customWidth="1"/>
    <col min="4874" max="4874" width="11.85546875" customWidth="1"/>
    <col min="4875" max="4875" width="10" bestFit="1" customWidth="1"/>
    <col min="4876" max="4876" width="36.7109375" customWidth="1"/>
    <col min="5124" max="5124" width="24.28515625" customWidth="1"/>
    <col min="5126" max="5126" width="11" customWidth="1"/>
    <col min="5129" max="5129" width="11.140625" customWidth="1"/>
    <col min="5130" max="5130" width="11.85546875" customWidth="1"/>
    <col min="5131" max="5131" width="10" bestFit="1" customWidth="1"/>
    <col min="5132" max="5132" width="36.7109375" customWidth="1"/>
    <col min="5380" max="5380" width="24.28515625" customWidth="1"/>
    <col min="5382" max="5382" width="11" customWidth="1"/>
    <col min="5385" max="5385" width="11.140625" customWidth="1"/>
    <col min="5386" max="5386" width="11.85546875" customWidth="1"/>
    <col min="5387" max="5387" width="10" bestFit="1" customWidth="1"/>
    <col min="5388" max="5388" width="36.7109375" customWidth="1"/>
    <col min="5636" max="5636" width="24.28515625" customWidth="1"/>
    <col min="5638" max="5638" width="11" customWidth="1"/>
    <col min="5641" max="5641" width="11.140625" customWidth="1"/>
    <col min="5642" max="5642" width="11.85546875" customWidth="1"/>
    <col min="5643" max="5643" width="10" bestFit="1" customWidth="1"/>
    <col min="5644" max="5644" width="36.7109375" customWidth="1"/>
    <col min="5892" max="5892" width="24.28515625" customWidth="1"/>
    <col min="5894" max="5894" width="11" customWidth="1"/>
    <col min="5897" max="5897" width="11.140625" customWidth="1"/>
    <col min="5898" max="5898" width="11.85546875" customWidth="1"/>
    <col min="5899" max="5899" width="10" bestFit="1" customWidth="1"/>
    <col min="5900" max="5900" width="36.7109375" customWidth="1"/>
    <col min="6148" max="6148" width="24.28515625" customWidth="1"/>
    <col min="6150" max="6150" width="11" customWidth="1"/>
    <col min="6153" max="6153" width="11.140625" customWidth="1"/>
    <col min="6154" max="6154" width="11.85546875" customWidth="1"/>
    <col min="6155" max="6155" width="10" bestFit="1" customWidth="1"/>
    <col min="6156" max="6156" width="36.7109375" customWidth="1"/>
    <col min="6404" max="6404" width="24.28515625" customWidth="1"/>
    <col min="6406" max="6406" width="11" customWidth="1"/>
    <col min="6409" max="6409" width="11.140625" customWidth="1"/>
    <col min="6410" max="6410" width="11.85546875" customWidth="1"/>
    <col min="6411" max="6411" width="10" bestFit="1" customWidth="1"/>
    <col min="6412" max="6412" width="36.7109375" customWidth="1"/>
    <col min="6660" max="6660" width="24.28515625" customWidth="1"/>
    <col min="6662" max="6662" width="11" customWidth="1"/>
    <col min="6665" max="6665" width="11.140625" customWidth="1"/>
    <col min="6666" max="6666" width="11.85546875" customWidth="1"/>
    <col min="6667" max="6667" width="10" bestFit="1" customWidth="1"/>
    <col min="6668" max="6668" width="36.7109375" customWidth="1"/>
    <col min="6916" max="6916" width="24.28515625" customWidth="1"/>
    <col min="6918" max="6918" width="11" customWidth="1"/>
    <col min="6921" max="6921" width="11.140625" customWidth="1"/>
    <col min="6922" max="6922" width="11.85546875" customWidth="1"/>
    <col min="6923" max="6923" width="10" bestFit="1" customWidth="1"/>
    <col min="6924" max="6924" width="36.7109375" customWidth="1"/>
    <col min="7172" max="7172" width="24.28515625" customWidth="1"/>
    <col min="7174" max="7174" width="11" customWidth="1"/>
    <col min="7177" max="7177" width="11.140625" customWidth="1"/>
    <col min="7178" max="7178" width="11.85546875" customWidth="1"/>
    <col min="7179" max="7179" width="10" bestFit="1" customWidth="1"/>
    <col min="7180" max="7180" width="36.7109375" customWidth="1"/>
    <col min="7428" max="7428" width="24.28515625" customWidth="1"/>
    <col min="7430" max="7430" width="11" customWidth="1"/>
    <col min="7433" max="7433" width="11.140625" customWidth="1"/>
    <col min="7434" max="7434" width="11.85546875" customWidth="1"/>
    <col min="7435" max="7435" width="10" bestFit="1" customWidth="1"/>
    <col min="7436" max="7436" width="36.7109375" customWidth="1"/>
    <col min="7684" max="7684" width="24.28515625" customWidth="1"/>
    <col min="7686" max="7686" width="11" customWidth="1"/>
    <col min="7689" max="7689" width="11.140625" customWidth="1"/>
    <col min="7690" max="7690" width="11.85546875" customWidth="1"/>
    <col min="7691" max="7691" width="10" bestFit="1" customWidth="1"/>
    <col min="7692" max="7692" width="36.7109375" customWidth="1"/>
    <col min="7940" max="7940" width="24.28515625" customWidth="1"/>
    <col min="7942" max="7942" width="11" customWidth="1"/>
    <col min="7945" max="7945" width="11.140625" customWidth="1"/>
    <col min="7946" max="7946" width="11.85546875" customWidth="1"/>
    <col min="7947" max="7947" width="10" bestFit="1" customWidth="1"/>
    <col min="7948" max="7948" width="36.7109375" customWidth="1"/>
    <col min="8196" max="8196" width="24.28515625" customWidth="1"/>
    <col min="8198" max="8198" width="11" customWidth="1"/>
    <col min="8201" max="8201" width="11.140625" customWidth="1"/>
    <col min="8202" max="8202" width="11.85546875" customWidth="1"/>
    <col min="8203" max="8203" width="10" bestFit="1" customWidth="1"/>
    <col min="8204" max="8204" width="36.7109375" customWidth="1"/>
    <col min="8452" max="8452" width="24.28515625" customWidth="1"/>
    <col min="8454" max="8454" width="11" customWidth="1"/>
    <col min="8457" max="8457" width="11.140625" customWidth="1"/>
    <col min="8458" max="8458" width="11.85546875" customWidth="1"/>
    <col min="8459" max="8459" width="10" bestFit="1" customWidth="1"/>
    <col min="8460" max="8460" width="36.7109375" customWidth="1"/>
    <col min="8708" max="8708" width="24.28515625" customWidth="1"/>
    <col min="8710" max="8710" width="11" customWidth="1"/>
    <col min="8713" max="8713" width="11.140625" customWidth="1"/>
    <col min="8714" max="8714" width="11.85546875" customWidth="1"/>
    <col min="8715" max="8715" width="10" bestFit="1" customWidth="1"/>
    <col min="8716" max="8716" width="36.7109375" customWidth="1"/>
    <col min="8964" max="8964" width="24.28515625" customWidth="1"/>
    <col min="8966" max="8966" width="11" customWidth="1"/>
    <col min="8969" max="8969" width="11.140625" customWidth="1"/>
    <col min="8970" max="8970" width="11.85546875" customWidth="1"/>
    <col min="8971" max="8971" width="10" bestFit="1" customWidth="1"/>
    <col min="8972" max="8972" width="36.7109375" customWidth="1"/>
    <col min="9220" max="9220" width="24.28515625" customWidth="1"/>
    <col min="9222" max="9222" width="11" customWidth="1"/>
    <col min="9225" max="9225" width="11.140625" customWidth="1"/>
    <col min="9226" max="9226" width="11.85546875" customWidth="1"/>
    <col min="9227" max="9227" width="10" bestFit="1" customWidth="1"/>
    <col min="9228" max="9228" width="36.7109375" customWidth="1"/>
    <col min="9476" max="9476" width="24.28515625" customWidth="1"/>
    <col min="9478" max="9478" width="11" customWidth="1"/>
    <col min="9481" max="9481" width="11.140625" customWidth="1"/>
    <col min="9482" max="9482" width="11.85546875" customWidth="1"/>
    <col min="9483" max="9483" width="10" bestFit="1" customWidth="1"/>
    <col min="9484" max="9484" width="36.7109375" customWidth="1"/>
    <col min="9732" max="9732" width="24.28515625" customWidth="1"/>
    <col min="9734" max="9734" width="11" customWidth="1"/>
    <col min="9737" max="9737" width="11.140625" customWidth="1"/>
    <col min="9738" max="9738" width="11.85546875" customWidth="1"/>
    <col min="9739" max="9739" width="10" bestFit="1" customWidth="1"/>
    <col min="9740" max="9740" width="36.7109375" customWidth="1"/>
    <col min="9988" max="9988" width="24.28515625" customWidth="1"/>
    <col min="9990" max="9990" width="11" customWidth="1"/>
    <col min="9993" max="9993" width="11.140625" customWidth="1"/>
    <col min="9994" max="9994" width="11.85546875" customWidth="1"/>
    <col min="9995" max="9995" width="10" bestFit="1" customWidth="1"/>
    <col min="9996" max="9996" width="36.7109375" customWidth="1"/>
    <col min="10244" max="10244" width="24.28515625" customWidth="1"/>
    <col min="10246" max="10246" width="11" customWidth="1"/>
    <col min="10249" max="10249" width="11.140625" customWidth="1"/>
    <col min="10250" max="10250" width="11.85546875" customWidth="1"/>
    <col min="10251" max="10251" width="10" bestFit="1" customWidth="1"/>
    <col min="10252" max="10252" width="36.7109375" customWidth="1"/>
    <col min="10500" max="10500" width="24.28515625" customWidth="1"/>
    <col min="10502" max="10502" width="11" customWidth="1"/>
    <col min="10505" max="10505" width="11.140625" customWidth="1"/>
    <col min="10506" max="10506" width="11.85546875" customWidth="1"/>
    <col min="10507" max="10507" width="10" bestFit="1" customWidth="1"/>
    <col min="10508" max="10508" width="36.7109375" customWidth="1"/>
    <col min="10756" max="10756" width="24.28515625" customWidth="1"/>
    <col min="10758" max="10758" width="11" customWidth="1"/>
    <col min="10761" max="10761" width="11.140625" customWidth="1"/>
    <col min="10762" max="10762" width="11.85546875" customWidth="1"/>
    <col min="10763" max="10763" width="10" bestFit="1" customWidth="1"/>
    <col min="10764" max="10764" width="36.7109375" customWidth="1"/>
    <col min="11012" max="11012" width="24.28515625" customWidth="1"/>
    <col min="11014" max="11014" width="11" customWidth="1"/>
    <col min="11017" max="11017" width="11.140625" customWidth="1"/>
    <col min="11018" max="11018" width="11.85546875" customWidth="1"/>
    <col min="11019" max="11019" width="10" bestFit="1" customWidth="1"/>
    <col min="11020" max="11020" width="36.7109375" customWidth="1"/>
    <col min="11268" max="11268" width="24.28515625" customWidth="1"/>
    <col min="11270" max="11270" width="11" customWidth="1"/>
    <col min="11273" max="11273" width="11.140625" customWidth="1"/>
    <col min="11274" max="11274" width="11.85546875" customWidth="1"/>
    <col min="11275" max="11275" width="10" bestFit="1" customWidth="1"/>
    <col min="11276" max="11276" width="36.7109375" customWidth="1"/>
    <col min="11524" max="11524" width="24.28515625" customWidth="1"/>
    <col min="11526" max="11526" width="11" customWidth="1"/>
    <col min="11529" max="11529" width="11.140625" customWidth="1"/>
    <col min="11530" max="11530" width="11.85546875" customWidth="1"/>
    <col min="11531" max="11531" width="10" bestFit="1" customWidth="1"/>
    <col min="11532" max="11532" width="36.7109375" customWidth="1"/>
    <col min="11780" max="11780" width="24.28515625" customWidth="1"/>
    <col min="11782" max="11782" width="11" customWidth="1"/>
    <col min="11785" max="11785" width="11.140625" customWidth="1"/>
    <col min="11786" max="11786" width="11.85546875" customWidth="1"/>
    <col min="11787" max="11787" width="10" bestFit="1" customWidth="1"/>
    <col min="11788" max="11788" width="36.7109375" customWidth="1"/>
    <col min="12036" max="12036" width="24.28515625" customWidth="1"/>
    <col min="12038" max="12038" width="11" customWidth="1"/>
    <col min="12041" max="12041" width="11.140625" customWidth="1"/>
    <col min="12042" max="12042" width="11.85546875" customWidth="1"/>
    <col min="12043" max="12043" width="10" bestFit="1" customWidth="1"/>
    <col min="12044" max="12044" width="36.7109375" customWidth="1"/>
    <col min="12292" max="12292" width="24.28515625" customWidth="1"/>
    <col min="12294" max="12294" width="11" customWidth="1"/>
    <col min="12297" max="12297" width="11.140625" customWidth="1"/>
    <col min="12298" max="12298" width="11.85546875" customWidth="1"/>
    <col min="12299" max="12299" width="10" bestFit="1" customWidth="1"/>
    <col min="12300" max="12300" width="36.7109375" customWidth="1"/>
    <col min="12548" max="12548" width="24.28515625" customWidth="1"/>
    <col min="12550" max="12550" width="11" customWidth="1"/>
    <col min="12553" max="12553" width="11.140625" customWidth="1"/>
    <col min="12554" max="12554" width="11.85546875" customWidth="1"/>
    <col min="12555" max="12555" width="10" bestFit="1" customWidth="1"/>
    <col min="12556" max="12556" width="36.7109375" customWidth="1"/>
    <col min="12804" max="12804" width="24.28515625" customWidth="1"/>
    <col min="12806" max="12806" width="11" customWidth="1"/>
    <col min="12809" max="12809" width="11.140625" customWidth="1"/>
    <col min="12810" max="12810" width="11.85546875" customWidth="1"/>
    <col min="12811" max="12811" width="10" bestFit="1" customWidth="1"/>
    <col min="12812" max="12812" width="36.7109375" customWidth="1"/>
    <col min="13060" max="13060" width="24.28515625" customWidth="1"/>
    <col min="13062" max="13062" width="11" customWidth="1"/>
    <col min="13065" max="13065" width="11.140625" customWidth="1"/>
    <col min="13066" max="13066" width="11.85546875" customWidth="1"/>
    <col min="13067" max="13067" width="10" bestFit="1" customWidth="1"/>
    <col min="13068" max="13068" width="36.7109375" customWidth="1"/>
    <col min="13316" max="13316" width="24.28515625" customWidth="1"/>
    <col min="13318" max="13318" width="11" customWidth="1"/>
    <col min="13321" max="13321" width="11.140625" customWidth="1"/>
    <col min="13322" max="13322" width="11.85546875" customWidth="1"/>
    <col min="13323" max="13323" width="10" bestFit="1" customWidth="1"/>
    <col min="13324" max="13324" width="36.7109375" customWidth="1"/>
    <col min="13572" max="13572" width="24.28515625" customWidth="1"/>
    <col min="13574" max="13574" width="11" customWidth="1"/>
    <col min="13577" max="13577" width="11.140625" customWidth="1"/>
    <col min="13578" max="13578" width="11.85546875" customWidth="1"/>
    <col min="13579" max="13579" width="10" bestFit="1" customWidth="1"/>
    <col min="13580" max="13580" width="36.7109375" customWidth="1"/>
    <col min="13828" max="13828" width="24.28515625" customWidth="1"/>
    <col min="13830" max="13830" width="11" customWidth="1"/>
    <col min="13833" max="13833" width="11.140625" customWidth="1"/>
    <col min="13834" max="13834" width="11.85546875" customWidth="1"/>
    <col min="13835" max="13835" width="10" bestFit="1" customWidth="1"/>
    <col min="13836" max="13836" width="36.7109375" customWidth="1"/>
    <col min="14084" max="14084" width="24.28515625" customWidth="1"/>
    <col min="14086" max="14086" width="11" customWidth="1"/>
    <col min="14089" max="14089" width="11.140625" customWidth="1"/>
    <col min="14090" max="14090" width="11.85546875" customWidth="1"/>
    <col min="14091" max="14091" width="10" bestFit="1" customWidth="1"/>
    <col min="14092" max="14092" width="36.7109375" customWidth="1"/>
    <col min="14340" max="14340" width="24.28515625" customWidth="1"/>
    <col min="14342" max="14342" width="11" customWidth="1"/>
    <col min="14345" max="14345" width="11.140625" customWidth="1"/>
    <col min="14346" max="14346" width="11.85546875" customWidth="1"/>
    <col min="14347" max="14347" width="10" bestFit="1" customWidth="1"/>
    <col min="14348" max="14348" width="36.7109375" customWidth="1"/>
    <col min="14596" max="14596" width="24.28515625" customWidth="1"/>
    <col min="14598" max="14598" width="11" customWidth="1"/>
    <col min="14601" max="14601" width="11.140625" customWidth="1"/>
    <col min="14602" max="14602" width="11.85546875" customWidth="1"/>
    <col min="14603" max="14603" width="10" bestFit="1" customWidth="1"/>
    <col min="14604" max="14604" width="36.7109375" customWidth="1"/>
    <col min="14852" max="14852" width="24.28515625" customWidth="1"/>
    <col min="14854" max="14854" width="11" customWidth="1"/>
    <col min="14857" max="14857" width="11.140625" customWidth="1"/>
    <col min="14858" max="14858" width="11.85546875" customWidth="1"/>
    <col min="14859" max="14859" width="10" bestFit="1" customWidth="1"/>
    <col min="14860" max="14860" width="36.7109375" customWidth="1"/>
    <col min="15108" max="15108" width="24.28515625" customWidth="1"/>
    <col min="15110" max="15110" width="11" customWidth="1"/>
    <col min="15113" max="15113" width="11.140625" customWidth="1"/>
    <col min="15114" max="15114" width="11.85546875" customWidth="1"/>
    <col min="15115" max="15115" width="10" bestFit="1" customWidth="1"/>
    <col min="15116" max="15116" width="36.7109375" customWidth="1"/>
    <col min="15364" max="15364" width="24.28515625" customWidth="1"/>
    <col min="15366" max="15366" width="11" customWidth="1"/>
    <col min="15369" max="15369" width="11.140625" customWidth="1"/>
    <col min="15370" max="15370" width="11.85546875" customWidth="1"/>
    <col min="15371" max="15371" width="10" bestFit="1" customWidth="1"/>
    <col min="15372" max="15372" width="36.7109375" customWidth="1"/>
    <col min="15620" max="15620" width="24.28515625" customWidth="1"/>
    <col min="15622" max="15622" width="11" customWidth="1"/>
    <col min="15625" max="15625" width="11.140625" customWidth="1"/>
    <col min="15626" max="15626" width="11.85546875" customWidth="1"/>
    <col min="15627" max="15627" width="10" bestFit="1" customWidth="1"/>
    <col min="15628" max="15628" width="36.7109375" customWidth="1"/>
    <col min="15876" max="15876" width="24.28515625" customWidth="1"/>
    <col min="15878" max="15878" width="11" customWidth="1"/>
    <col min="15881" max="15881" width="11.140625" customWidth="1"/>
    <col min="15882" max="15882" width="11.85546875" customWidth="1"/>
    <col min="15883" max="15883" width="10" bestFit="1" customWidth="1"/>
    <col min="15884" max="15884" width="36.7109375" customWidth="1"/>
    <col min="16132" max="16132" width="24.28515625" customWidth="1"/>
    <col min="16134" max="16134" width="11" customWidth="1"/>
    <col min="16137" max="16137" width="11.140625" customWidth="1"/>
    <col min="16138" max="16138" width="11.85546875" customWidth="1"/>
    <col min="16139" max="16139" width="10" bestFit="1" customWidth="1"/>
    <col min="16140" max="16140" width="36.7109375" customWidth="1"/>
  </cols>
  <sheetData>
    <row r="1" spans="1:17" ht="48.6" customHeight="1">
      <c r="A1" s="291" t="s">
        <v>153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</row>
    <row r="2" spans="1:17" ht="16.149999999999999" customHeight="1" thickBot="1">
      <c r="A2" s="314" t="s">
        <v>150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</row>
    <row r="3" spans="1:17" ht="61.9" customHeight="1">
      <c r="A3" s="315" t="s">
        <v>102</v>
      </c>
      <c r="B3" s="316"/>
      <c r="C3" s="316" t="s">
        <v>103</v>
      </c>
      <c r="D3" s="316" t="s">
        <v>104</v>
      </c>
      <c r="E3" s="316" t="s">
        <v>34</v>
      </c>
      <c r="F3" s="316" t="s">
        <v>105</v>
      </c>
      <c r="G3" s="316"/>
      <c r="H3" s="316"/>
      <c r="I3" s="316" t="s">
        <v>106</v>
      </c>
      <c r="J3" s="316" t="s">
        <v>107</v>
      </c>
      <c r="K3" s="316" t="s">
        <v>108</v>
      </c>
      <c r="L3" s="319" t="s">
        <v>109</v>
      </c>
    </row>
    <row r="4" spans="1:17" ht="46.15" customHeight="1">
      <c r="A4" s="317"/>
      <c r="B4" s="318"/>
      <c r="C4" s="318"/>
      <c r="D4" s="318"/>
      <c r="E4" s="318"/>
      <c r="F4" s="318" t="s">
        <v>160</v>
      </c>
      <c r="G4" s="318" t="s">
        <v>110</v>
      </c>
      <c r="H4" s="318" t="s">
        <v>111</v>
      </c>
      <c r="I4" s="318"/>
      <c r="J4" s="318"/>
      <c r="K4" s="318"/>
      <c r="L4" s="320"/>
    </row>
    <row r="5" spans="1:17" ht="31.15" customHeight="1">
      <c r="A5" s="99" t="s">
        <v>15</v>
      </c>
      <c r="B5" s="100" t="s">
        <v>16</v>
      </c>
      <c r="C5" s="318"/>
      <c r="D5" s="318"/>
      <c r="E5" s="318"/>
      <c r="F5" s="318"/>
      <c r="G5" s="318"/>
      <c r="H5" s="318"/>
      <c r="I5" s="318"/>
      <c r="J5" s="318"/>
      <c r="K5" s="318"/>
      <c r="L5" s="320"/>
    </row>
    <row r="6" spans="1:17">
      <c r="A6" s="309" t="s">
        <v>64</v>
      </c>
      <c r="B6" s="311">
        <v>0</v>
      </c>
      <c r="C6" s="100"/>
      <c r="D6" s="311" t="s">
        <v>112</v>
      </c>
      <c r="E6" s="311"/>
      <c r="F6" s="311"/>
      <c r="G6" s="311"/>
      <c r="H6" s="311"/>
      <c r="I6" s="311"/>
      <c r="J6" s="311"/>
      <c r="K6" s="311"/>
      <c r="L6" s="313"/>
    </row>
    <row r="7" spans="1:17" ht="100.15" customHeight="1">
      <c r="A7" s="309"/>
      <c r="B7" s="311"/>
      <c r="C7" s="101" t="s">
        <v>90</v>
      </c>
      <c r="D7" s="102" t="s">
        <v>113</v>
      </c>
      <c r="E7" s="103" t="s">
        <v>114</v>
      </c>
      <c r="F7" s="104">
        <v>64.3</v>
      </c>
      <c r="G7" s="104">
        <v>63</v>
      </c>
      <c r="H7" s="104">
        <v>65.2</v>
      </c>
      <c r="I7" s="104">
        <f>H7-G7</f>
        <v>2.2000000000000028</v>
      </c>
      <c r="J7" s="105">
        <f>H7*100/G7</f>
        <v>103.49206349206349</v>
      </c>
      <c r="K7" s="105">
        <f>H7*100/F7</f>
        <v>101.39968895800934</v>
      </c>
      <c r="L7" s="106" t="s">
        <v>166</v>
      </c>
      <c r="O7" t="s">
        <v>63</v>
      </c>
    </row>
    <row r="8" spans="1:17" ht="169.9" customHeight="1">
      <c r="A8" s="309"/>
      <c r="B8" s="311"/>
      <c r="C8" s="101" t="s">
        <v>96</v>
      </c>
      <c r="D8" s="107" t="s">
        <v>115</v>
      </c>
      <c r="E8" s="108" t="s">
        <v>114</v>
      </c>
      <c r="F8" s="109">
        <v>47.19</v>
      </c>
      <c r="G8" s="109">
        <v>48</v>
      </c>
      <c r="H8" s="109">
        <v>49.28</v>
      </c>
      <c r="I8" s="109">
        <f>H8-G8</f>
        <v>1.2800000000000011</v>
      </c>
      <c r="J8" s="105">
        <f>H8*100/G8</f>
        <v>102.66666666666667</v>
      </c>
      <c r="K8" s="110">
        <f>H8*100/F8</f>
        <v>104.42890442890443</v>
      </c>
      <c r="L8" s="111" t="s">
        <v>167</v>
      </c>
      <c r="O8" t="s">
        <v>63</v>
      </c>
      <c r="Q8" t="s">
        <v>63</v>
      </c>
    </row>
    <row r="9" spans="1:17" ht="60" customHeight="1">
      <c r="A9" s="309"/>
      <c r="B9" s="311"/>
      <c r="C9" s="101" t="s">
        <v>116</v>
      </c>
      <c r="D9" s="112" t="s">
        <v>117</v>
      </c>
      <c r="E9" s="103" t="s">
        <v>114</v>
      </c>
      <c r="F9" s="104">
        <v>95.38</v>
      </c>
      <c r="G9" s="104">
        <v>95.4</v>
      </c>
      <c r="H9" s="104">
        <v>95.56</v>
      </c>
      <c r="I9" s="104">
        <f>H9-G9</f>
        <v>0.15999999999999659</v>
      </c>
      <c r="J9" s="105">
        <f>H9*100/G9</f>
        <v>100.16771488469601</v>
      </c>
      <c r="K9" s="105">
        <f>H9*100/F9</f>
        <v>100.18871880897463</v>
      </c>
      <c r="L9" s="106" t="s">
        <v>168</v>
      </c>
    </row>
    <row r="10" spans="1:17" ht="123" customHeight="1">
      <c r="A10" s="309"/>
      <c r="B10" s="311"/>
      <c r="C10" s="101" t="s">
        <v>64</v>
      </c>
      <c r="D10" s="112" t="s">
        <v>118</v>
      </c>
      <c r="E10" s="103" t="s">
        <v>114</v>
      </c>
      <c r="F10" s="104">
        <v>11.45</v>
      </c>
      <c r="G10" s="104">
        <v>12.1</v>
      </c>
      <c r="H10" s="104">
        <v>10.93</v>
      </c>
      <c r="I10" s="104">
        <f>H10-G10</f>
        <v>-1.17</v>
      </c>
      <c r="J10" s="143">
        <f>H10*100/G10</f>
        <v>90.330578512396698</v>
      </c>
      <c r="K10" s="105">
        <f>H10*100/F10</f>
        <v>95.4585152838428</v>
      </c>
      <c r="L10" s="106" t="s">
        <v>169</v>
      </c>
    </row>
    <row r="11" spans="1:17" ht="119.45" customHeight="1" thickBot="1">
      <c r="A11" s="310"/>
      <c r="B11" s="312"/>
      <c r="C11" s="113" t="s">
        <v>119</v>
      </c>
      <c r="D11" s="114" t="s">
        <v>120</v>
      </c>
      <c r="E11" s="115" t="s">
        <v>114</v>
      </c>
      <c r="F11" s="115">
        <v>63.03</v>
      </c>
      <c r="G11" s="115">
        <v>63.05</v>
      </c>
      <c r="H11" s="115">
        <v>74.53</v>
      </c>
      <c r="I11" s="141">
        <f>H11-G11</f>
        <v>11.480000000000004</v>
      </c>
      <c r="J11" s="105">
        <f>H11*100/G11</f>
        <v>118.20777160983347</v>
      </c>
      <c r="K11" s="142">
        <f>H11*100/F11</f>
        <v>118.24528002538473</v>
      </c>
      <c r="L11" s="116" t="s">
        <v>170</v>
      </c>
    </row>
  </sheetData>
  <mergeCells count="17">
    <mergeCell ref="H4:H5"/>
    <mergeCell ref="A6:A11"/>
    <mergeCell ref="B6:B11"/>
    <mergeCell ref="D6:L6"/>
    <mergeCell ref="A1:L1"/>
    <mergeCell ref="A2:L2"/>
    <mergeCell ref="A3:B4"/>
    <mergeCell ref="C3:C5"/>
    <mergeCell ref="D3:D5"/>
    <mergeCell ref="E3:E5"/>
    <mergeCell ref="F3:H3"/>
    <mergeCell ref="I3:I5"/>
    <mergeCell ref="J3:J5"/>
    <mergeCell ref="K3:K5"/>
    <mergeCell ref="L3:L5"/>
    <mergeCell ref="F4:F5"/>
    <mergeCell ref="G4:G5"/>
  </mergeCells>
  <pageMargins left="0.51181102362204722" right="0.31496062992125984" top="0.35433070866141736" bottom="0.35433070866141736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E11"/>
  <sheetViews>
    <sheetView workbookViewId="0">
      <selection activeCell="A2" sqref="A2:E6"/>
    </sheetView>
  </sheetViews>
  <sheetFormatPr defaultRowHeight="15"/>
  <cols>
    <col min="2" max="2" width="34.7109375" customWidth="1"/>
    <col min="3" max="3" width="14.7109375" customWidth="1"/>
    <col min="4" max="4" width="11.85546875" customWidth="1"/>
    <col min="5" max="5" width="65.7109375" customWidth="1"/>
    <col min="258" max="258" width="34.7109375" customWidth="1"/>
    <col min="259" max="259" width="14.7109375" customWidth="1"/>
    <col min="260" max="260" width="11.85546875" customWidth="1"/>
    <col min="261" max="261" width="65.7109375" customWidth="1"/>
    <col min="514" max="514" width="34.7109375" customWidth="1"/>
    <col min="515" max="515" width="14.7109375" customWidth="1"/>
    <col min="516" max="516" width="11.85546875" customWidth="1"/>
    <col min="517" max="517" width="65.7109375" customWidth="1"/>
    <col min="770" max="770" width="34.7109375" customWidth="1"/>
    <col min="771" max="771" width="14.7109375" customWidth="1"/>
    <col min="772" max="772" width="11.85546875" customWidth="1"/>
    <col min="773" max="773" width="65.7109375" customWidth="1"/>
    <col min="1026" max="1026" width="34.7109375" customWidth="1"/>
    <col min="1027" max="1027" width="14.7109375" customWidth="1"/>
    <col min="1028" max="1028" width="11.85546875" customWidth="1"/>
    <col min="1029" max="1029" width="65.7109375" customWidth="1"/>
    <col min="1282" max="1282" width="34.7109375" customWidth="1"/>
    <col min="1283" max="1283" width="14.7109375" customWidth="1"/>
    <col min="1284" max="1284" width="11.85546875" customWidth="1"/>
    <col min="1285" max="1285" width="65.7109375" customWidth="1"/>
    <col min="1538" max="1538" width="34.7109375" customWidth="1"/>
    <col min="1539" max="1539" width="14.7109375" customWidth="1"/>
    <col min="1540" max="1540" width="11.85546875" customWidth="1"/>
    <col min="1541" max="1541" width="65.7109375" customWidth="1"/>
    <col min="1794" max="1794" width="34.7109375" customWidth="1"/>
    <col min="1795" max="1795" width="14.7109375" customWidth="1"/>
    <col min="1796" max="1796" width="11.85546875" customWidth="1"/>
    <col min="1797" max="1797" width="65.7109375" customWidth="1"/>
    <col min="2050" max="2050" width="34.7109375" customWidth="1"/>
    <col min="2051" max="2051" width="14.7109375" customWidth="1"/>
    <col min="2052" max="2052" width="11.85546875" customWidth="1"/>
    <col min="2053" max="2053" width="65.7109375" customWidth="1"/>
    <col min="2306" max="2306" width="34.7109375" customWidth="1"/>
    <col min="2307" max="2307" width="14.7109375" customWidth="1"/>
    <col min="2308" max="2308" width="11.85546875" customWidth="1"/>
    <col min="2309" max="2309" width="65.7109375" customWidth="1"/>
    <col min="2562" max="2562" width="34.7109375" customWidth="1"/>
    <col min="2563" max="2563" width="14.7109375" customWidth="1"/>
    <col min="2564" max="2564" width="11.85546875" customWidth="1"/>
    <col min="2565" max="2565" width="65.7109375" customWidth="1"/>
    <col min="2818" max="2818" width="34.7109375" customWidth="1"/>
    <col min="2819" max="2819" width="14.7109375" customWidth="1"/>
    <col min="2820" max="2820" width="11.85546875" customWidth="1"/>
    <col min="2821" max="2821" width="65.7109375" customWidth="1"/>
    <col min="3074" max="3074" width="34.7109375" customWidth="1"/>
    <col min="3075" max="3075" width="14.7109375" customWidth="1"/>
    <col min="3076" max="3076" width="11.85546875" customWidth="1"/>
    <col min="3077" max="3077" width="65.7109375" customWidth="1"/>
    <col min="3330" max="3330" width="34.7109375" customWidth="1"/>
    <col min="3331" max="3331" width="14.7109375" customWidth="1"/>
    <col min="3332" max="3332" width="11.85546875" customWidth="1"/>
    <col min="3333" max="3333" width="65.7109375" customWidth="1"/>
    <col min="3586" max="3586" width="34.7109375" customWidth="1"/>
    <col min="3587" max="3587" width="14.7109375" customWidth="1"/>
    <col min="3588" max="3588" width="11.85546875" customWidth="1"/>
    <col min="3589" max="3589" width="65.7109375" customWidth="1"/>
    <col min="3842" max="3842" width="34.7109375" customWidth="1"/>
    <col min="3843" max="3843" width="14.7109375" customWidth="1"/>
    <col min="3844" max="3844" width="11.85546875" customWidth="1"/>
    <col min="3845" max="3845" width="65.7109375" customWidth="1"/>
    <col min="4098" max="4098" width="34.7109375" customWidth="1"/>
    <col min="4099" max="4099" width="14.7109375" customWidth="1"/>
    <col min="4100" max="4100" width="11.85546875" customWidth="1"/>
    <col min="4101" max="4101" width="65.7109375" customWidth="1"/>
    <col min="4354" max="4354" width="34.7109375" customWidth="1"/>
    <col min="4355" max="4355" width="14.7109375" customWidth="1"/>
    <col min="4356" max="4356" width="11.85546875" customWidth="1"/>
    <col min="4357" max="4357" width="65.7109375" customWidth="1"/>
    <col min="4610" max="4610" width="34.7109375" customWidth="1"/>
    <col min="4611" max="4611" width="14.7109375" customWidth="1"/>
    <col min="4612" max="4612" width="11.85546875" customWidth="1"/>
    <col min="4613" max="4613" width="65.7109375" customWidth="1"/>
    <col min="4866" max="4866" width="34.7109375" customWidth="1"/>
    <col min="4867" max="4867" width="14.7109375" customWidth="1"/>
    <col min="4868" max="4868" width="11.85546875" customWidth="1"/>
    <col min="4869" max="4869" width="65.7109375" customWidth="1"/>
    <col min="5122" max="5122" width="34.7109375" customWidth="1"/>
    <col min="5123" max="5123" width="14.7109375" customWidth="1"/>
    <col min="5124" max="5124" width="11.85546875" customWidth="1"/>
    <col min="5125" max="5125" width="65.7109375" customWidth="1"/>
    <col min="5378" max="5378" width="34.7109375" customWidth="1"/>
    <col min="5379" max="5379" width="14.7109375" customWidth="1"/>
    <col min="5380" max="5380" width="11.85546875" customWidth="1"/>
    <col min="5381" max="5381" width="65.7109375" customWidth="1"/>
    <col min="5634" max="5634" width="34.7109375" customWidth="1"/>
    <col min="5635" max="5635" width="14.7109375" customWidth="1"/>
    <col min="5636" max="5636" width="11.85546875" customWidth="1"/>
    <col min="5637" max="5637" width="65.7109375" customWidth="1"/>
    <col min="5890" max="5890" width="34.7109375" customWidth="1"/>
    <col min="5891" max="5891" width="14.7109375" customWidth="1"/>
    <col min="5892" max="5892" width="11.85546875" customWidth="1"/>
    <col min="5893" max="5893" width="65.7109375" customWidth="1"/>
    <col min="6146" max="6146" width="34.7109375" customWidth="1"/>
    <col min="6147" max="6147" width="14.7109375" customWidth="1"/>
    <col min="6148" max="6148" width="11.85546875" customWidth="1"/>
    <col min="6149" max="6149" width="65.7109375" customWidth="1"/>
    <col min="6402" max="6402" width="34.7109375" customWidth="1"/>
    <col min="6403" max="6403" width="14.7109375" customWidth="1"/>
    <col min="6404" max="6404" width="11.85546875" customWidth="1"/>
    <col min="6405" max="6405" width="65.7109375" customWidth="1"/>
    <col min="6658" max="6658" width="34.7109375" customWidth="1"/>
    <col min="6659" max="6659" width="14.7109375" customWidth="1"/>
    <col min="6660" max="6660" width="11.85546875" customWidth="1"/>
    <col min="6661" max="6661" width="65.7109375" customWidth="1"/>
    <col min="6914" max="6914" width="34.7109375" customWidth="1"/>
    <col min="6915" max="6915" width="14.7109375" customWidth="1"/>
    <col min="6916" max="6916" width="11.85546875" customWidth="1"/>
    <col min="6917" max="6917" width="65.7109375" customWidth="1"/>
    <col min="7170" max="7170" width="34.7109375" customWidth="1"/>
    <col min="7171" max="7171" width="14.7109375" customWidth="1"/>
    <col min="7172" max="7172" width="11.85546875" customWidth="1"/>
    <col min="7173" max="7173" width="65.7109375" customWidth="1"/>
    <col min="7426" max="7426" width="34.7109375" customWidth="1"/>
    <col min="7427" max="7427" width="14.7109375" customWidth="1"/>
    <col min="7428" max="7428" width="11.85546875" customWidth="1"/>
    <col min="7429" max="7429" width="65.7109375" customWidth="1"/>
    <col min="7682" max="7682" width="34.7109375" customWidth="1"/>
    <col min="7683" max="7683" width="14.7109375" customWidth="1"/>
    <col min="7684" max="7684" width="11.85546875" customWidth="1"/>
    <col min="7685" max="7685" width="65.7109375" customWidth="1"/>
    <col min="7938" max="7938" width="34.7109375" customWidth="1"/>
    <col min="7939" max="7939" width="14.7109375" customWidth="1"/>
    <col min="7940" max="7940" width="11.85546875" customWidth="1"/>
    <col min="7941" max="7941" width="65.7109375" customWidth="1"/>
    <col min="8194" max="8194" width="34.7109375" customWidth="1"/>
    <col min="8195" max="8195" width="14.7109375" customWidth="1"/>
    <col min="8196" max="8196" width="11.85546875" customWidth="1"/>
    <col min="8197" max="8197" width="65.7109375" customWidth="1"/>
    <col min="8450" max="8450" width="34.7109375" customWidth="1"/>
    <col min="8451" max="8451" width="14.7109375" customWidth="1"/>
    <col min="8452" max="8452" width="11.85546875" customWidth="1"/>
    <col min="8453" max="8453" width="65.7109375" customWidth="1"/>
    <col min="8706" max="8706" width="34.7109375" customWidth="1"/>
    <col min="8707" max="8707" width="14.7109375" customWidth="1"/>
    <col min="8708" max="8708" width="11.85546875" customWidth="1"/>
    <col min="8709" max="8709" width="65.7109375" customWidth="1"/>
    <col min="8962" max="8962" width="34.7109375" customWidth="1"/>
    <col min="8963" max="8963" width="14.7109375" customWidth="1"/>
    <col min="8964" max="8964" width="11.85546875" customWidth="1"/>
    <col min="8965" max="8965" width="65.7109375" customWidth="1"/>
    <col min="9218" max="9218" width="34.7109375" customWidth="1"/>
    <col min="9219" max="9219" width="14.7109375" customWidth="1"/>
    <col min="9220" max="9220" width="11.85546875" customWidth="1"/>
    <col min="9221" max="9221" width="65.7109375" customWidth="1"/>
    <col min="9474" max="9474" width="34.7109375" customWidth="1"/>
    <col min="9475" max="9475" width="14.7109375" customWidth="1"/>
    <col min="9476" max="9476" width="11.85546875" customWidth="1"/>
    <col min="9477" max="9477" width="65.7109375" customWidth="1"/>
    <col min="9730" max="9730" width="34.7109375" customWidth="1"/>
    <col min="9731" max="9731" width="14.7109375" customWidth="1"/>
    <col min="9732" max="9732" width="11.85546875" customWidth="1"/>
    <col min="9733" max="9733" width="65.7109375" customWidth="1"/>
    <col min="9986" max="9986" width="34.7109375" customWidth="1"/>
    <col min="9987" max="9987" width="14.7109375" customWidth="1"/>
    <col min="9988" max="9988" width="11.85546875" customWidth="1"/>
    <col min="9989" max="9989" width="65.7109375" customWidth="1"/>
    <col min="10242" max="10242" width="34.7109375" customWidth="1"/>
    <col min="10243" max="10243" width="14.7109375" customWidth="1"/>
    <col min="10244" max="10244" width="11.85546875" customWidth="1"/>
    <col min="10245" max="10245" width="65.7109375" customWidth="1"/>
    <col min="10498" max="10498" width="34.7109375" customWidth="1"/>
    <col min="10499" max="10499" width="14.7109375" customWidth="1"/>
    <col min="10500" max="10500" width="11.85546875" customWidth="1"/>
    <col min="10501" max="10501" width="65.7109375" customWidth="1"/>
    <col min="10754" max="10754" width="34.7109375" customWidth="1"/>
    <col min="10755" max="10755" width="14.7109375" customWidth="1"/>
    <col min="10756" max="10756" width="11.85546875" customWidth="1"/>
    <col min="10757" max="10757" width="65.7109375" customWidth="1"/>
    <col min="11010" max="11010" width="34.7109375" customWidth="1"/>
    <col min="11011" max="11011" width="14.7109375" customWidth="1"/>
    <col min="11012" max="11012" width="11.85546875" customWidth="1"/>
    <col min="11013" max="11013" width="65.7109375" customWidth="1"/>
    <col min="11266" max="11266" width="34.7109375" customWidth="1"/>
    <col min="11267" max="11267" width="14.7109375" customWidth="1"/>
    <col min="11268" max="11268" width="11.85546875" customWidth="1"/>
    <col min="11269" max="11269" width="65.7109375" customWidth="1"/>
    <col min="11522" max="11522" width="34.7109375" customWidth="1"/>
    <col min="11523" max="11523" width="14.7109375" customWidth="1"/>
    <col min="11524" max="11524" width="11.85546875" customWidth="1"/>
    <col min="11525" max="11525" width="65.7109375" customWidth="1"/>
    <col min="11778" max="11778" width="34.7109375" customWidth="1"/>
    <col min="11779" max="11779" width="14.7109375" customWidth="1"/>
    <col min="11780" max="11780" width="11.85546875" customWidth="1"/>
    <col min="11781" max="11781" width="65.7109375" customWidth="1"/>
    <col min="12034" max="12034" width="34.7109375" customWidth="1"/>
    <col min="12035" max="12035" width="14.7109375" customWidth="1"/>
    <col min="12036" max="12036" width="11.85546875" customWidth="1"/>
    <col min="12037" max="12037" width="65.7109375" customWidth="1"/>
    <col min="12290" max="12290" width="34.7109375" customWidth="1"/>
    <col min="12291" max="12291" width="14.7109375" customWidth="1"/>
    <col min="12292" max="12292" width="11.85546875" customWidth="1"/>
    <col min="12293" max="12293" width="65.7109375" customWidth="1"/>
    <col min="12546" max="12546" width="34.7109375" customWidth="1"/>
    <col min="12547" max="12547" width="14.7109375" customWidth="1"/>
    <col min="12548" max="12548" width="11.85546875" customWidth="1"/>
    <col min="12549" max="12549" width="65.7109375" customWidth="1"/>
    <col min="12802" max="12802" width="34.7109375" customWidth="1"/>
    <col min="12803" max="12803" width="14.7109375" customWidth="1"/>
    <col min="12804" max="12804" width="11.85546875" customWidth="1"/>
    <col min="12805" max="12805" width="65.7109375" customWidth="1"/>
    <col min="13058" max="13058" width="34.7109375" customWidth="1"/>
    <col min="13059" max="13059" width="14.7109375" customWidth="1"/>
    <col min="13060" max="13060" width="11.85546875" customWidth="1"/>
    <col min="13061" max="13061" width="65.7109375" customWidth="1"/>
    <col min="13314" max="13314" width="34.7109375" customWidth="1"/>
    <col min="13315" max="13315" width="14.7109375" customWidth="1"/>
    <col min="13316" max="13316" width="11.85546875" customWidth="1"/>
    <col min="13317" max="13317" width="65.7109375" customWidth="1"/>
    <col min="13570" max="13570" width="34.7109375" customWidth="1"/>
    <col min="13571" max="13571" width="14.7109375" customWidth="1"/>
    <col min="13572" max="13572" width="11.85546875" customWidth="1"/>
    <col min="13573" max="13573" width="65.7109375" customWidth="1"/>
    <col min="13826" max="13826" width="34.7109375" customWidth="1"/>
    <col min="13827" max="13827" width="14.7109375" customWidth="1"/>
    <col min="13828" max="13828" width="11.85546875" customWidth="1"/>
    <col min="13829" max="13829" width="65.7109375" customWidth="1"/>
    <col min="14082" max="14082" width="34.7109375" customWidth="1"/>
    <col min="14083" max="14083" width="14.7109375" customWidth="1"/>
    <col min="14084" max="14084" width="11.85546875" customWidth="1"/>
    <col min="14085" max="14085" width="65.7109375" customWidth="1"/>
    <col min="14338" max="14338" width="34.7109375" customWidth="1"/>
    <col min="14339" max="14339" width="14.7109375" customWidth="1"/>
    <col min="14340" max="14340" width="11.85546875" customWidth="1"/>
    <col min="14341" max="14341" width="65.7109375" customWidth="1"/>
    <col min="14594" max="14594" width="34.7109375" customWidth="1"/>
    <col min="14595" max="14595" width="14.7109375" customWidth="1"/>
    <col min="14596" max="14596" width="11.85546875" customWidth="1"/>
    <col min="14597" max="14597" width="65.7109375" customWidth="1"/>
    <col min="14850" max="14850" width="34.7109375" customWidth="1"/>
    <col min="14851" max="14851" width="14.7109375" customWidth="1"/>
    <col min="14852" max="14852" width="11.85546875" customWidth="1"/>
    <col min="14853" max="14853" width="65.7109375" customWidth="1"/>
    <col min="15106" max="15106" width="34.7109375" customWidth="1"/>
    <col min="15107" max="15107" width="14.7109375" customWidth="1"/>
    <col min="15108" max="15108" width="11.85546875" customWidth="1"/>
    <col min="15109" max="15109" width="65.7109375" customWidth="1"/>
    <col min="15362" max="15362" width="34.7109375" customWidth="1"/>
    <col min="15363" max="15363" width="14.7109375" customWidth="1"/>
    <col min="15364" max="15364" width="11.85546875" customWidth="1"/>
    <col min="15365" max="15365" width="65.7109375" customWidth="1"/>
    <col min="15618" max="15618" width="34.7109375" customWidth="1"/>
    <col min="15619" max="15619" width="14.7109375" customWidth="1"/>
    <col min="15620" max="15620" width="11.85546875" customWidth="1"/>
    <col min="15621" max="15621" width="65.7109375" customWidth="1"/>
    <col min="15874" max="15874" width="34.7109375" customWidth="1"/>
    <col min="15875" max="15875" width="14.7109375" customWidth="1"/>
    <col min="15876" max="15876" width="11.85546875" customWidth="1"/>
    <col min="15877" max="15877" width="65.7109375" customWidth="1"/>
    <col min="16130" max="16130" width="34.7109375" customWidth="1"/>
    <col min="16131" max="16131" width="14.7109375" customWidth="1"/>
    <col min="16132" max="16132" width="11.85546875" customWidth="1"/>
    <col min="16133" max="16133" width="65.7109375" customWidth="1"/>
  </cols>
  <sheetData>
    <row r="2" spans="1:5" ht="15.6" customHeight="1">
      <c r="A2" s="291" t="s">
        <v>154</v>
      </c>
      <c r="B2" s="291"/>
      <c r="C2" s="291"/>
      <c r="D2" s="291"/>
      <c r="E2" s="291"/>
    </row>
    <row r="3" spans="1:5" ht="15" customHeight="1">
      <c r="A3" s="291"/>
      <c r="B3" s="291"/>
      <c r="C3" s="291"/>
      <c r="D3" s="291"/>
      <c r="E3" s="291"/>
    </row>
    <row r="4" spans="1:5" ht="15.75">
      <c r="A4" s="321" t="s">
        <v>150</v>
      </c>
      <c r="B4" s="321"/>
      <c r="C4" s="321"/>
      <c r="D4" s="321"/>
      <c r="E4" s="321"/>
    </row>
    <row r="5" spans="1:5" ht="32.450000000000003" customHeight="1">
      <c r="A5" s="117" t="s">
        <v>103</v>
      </c>
      <c r="B5" s="117" t="s">
        <v>121</v>
      </c>
      <c r="C5" s="117" t="s">
        <v>122</v>
      </c>
      <c r="D5" s="117" t="s">
        <v>123</v>
      </c>
      <c r="E5" s="117" t="s">
        <v>124</v>
      </c>
    </row>
    <row r="6" spans="1:5" ht="61.9" customHeight="1">
      <c r="A6" s="118">
        <v>1</v>
      </c>
      <c r="B6" s="117" t="s">
        <v>165</v>
      </c>
      <c r="C6" s="155">
        <v>44651</v>
      </c>
      <c r="D6" s="156">
        <v>556</v>
      </c>
      <c r="E6" s="157" t="s">
        <v>125</v>
      </c>
    </row>
    <row r="8" spans="1:5">
      <c r="C8" t="s">
        <v>63</v>
      </c>
    </row>
    <row r="11" spans="1:5">
      <c r="E11" t="s">
        <v>63</v>
      </c>
    </row>
  </sheetData>
  <mergeCells count="2">
    <mergeCell ref="A2:E3"/>
    <mergeCell ref="A4:E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"/>
  <sheetViews>
    <sheetView workbookViewId="0">
      <selection activeCell="K3" sqref="K3"/>
    </sheetView>
  </sheetViews>
  <sheetFormatPr defaultRowHeight="15"/>
  <cols>
    <col min="3" max="3" width="16.7109375" customWidth="1"/>
    <col min="4" max="4" width="13.42578125" customWidth="1"/>
    <col min="5" max="5" width="15.28515625" customWidth="1"/>
    <col min="6" max="6" width="13.7109375" customWidth="1"/>
    <col min="7" max="7" width="13.140625" customWidth="1"/>
    <col min="8" max="8" width="11.7109375" customWidth="1"/>
    <col min="259" max="259" width="16.7109375" customWidth="1"/>
    <col min="260" max="260" width="13.42578125" customWidth="1"/>
    <col min="261" max="261" width="15.28515625" customWidth="1"/>
    <col min="262" max="262" width="13.7109375" customWidth="1"/>
    <col min="263" max="263" width="13.140625" customWidth="1"/>
    <col min="264" max="264" width="11.7109375" customWidth="1"/>
    <col min="515" max="515" width="16.7109375" customWidth="1"/>
    <col min="516" max="516" width="13.42578125" customWidth="1"/>
    <col min="517" max="517" width="15.28515625" customWidth="1"/>
    <col min="518" max="518" width="13.7109375" customWidth="1"/>
    <col min="519" max="519" width="13.140625" customWidth="1"/>
    <col min="520" max="520" width="11.7109375" customWidth="1"/>
    <col min="771" max="771" width="16.7109375" customWidth="1"/>
    <col min="772" max="772" width="13.42578125" customWidth="1"/>
    <col min="773" max="773" width="15.28515625" customWidth="1"/>
    <col min="774" max="774" width="13.7109375" customWidth="1"/>
    <col min="775" max="775" width="13.140625" customWidth="1"/>
    <col min="776" max="776" width="11.7109375" customWidth="1"/>
    <col min="1027" max="1027" width="16.7109375" customWidth="1"/>
    <col min="1028" max="1028" width="13.42578125" customWidth="1"/>
    <col min="1029" max="1029" width="15.28515625" customWidth="1"/>
    <col min="1030" max="1030" width="13.7109375" customWidth="1"/>
    <col min="1031" max="1031" width="13.140625" customWidth="1"/>
    <col min="1032" max="1032" width="11.7109375" customWidth="1"/>
    <col min="1283" max="1283" width="16.7109375" customWidth="1"/>
    <col min="1284" max="1284" width="13.42578125" customWidth="1"/>
    <col min="1285" max="1285" width="15.28515625" customWidth="1"/>
    <col min="1286" max="1286" width="13.7109375" customWidth="1"/>
    <col min="1287" max="1287" width="13.140625" customWidth="1"/>
    <col min="1288" max="1288" width="11.7109375" customWidth="1"/>
    <col min="1539" max="1539" width="16.7109375" customWidth="1"/>
    <col min="1540" max="1540" width="13.42578125" customWidth="1"/>
    <col min="1541" max="1541" width="15.28515625" customWidth="1"/>
    <col min="1542" max="1542" width="13.7109375" customWidth="1"/>
    <col min="1543" max="1543" width="13.140625" customWidth="1"/>
    <col min="1544" max="1544" width="11.7109375" customWidth="1"/>
    <col min="1795" max="1795" width="16.7109375" customWidth="1"/>
    <col min="1796" max="1796" width="13.42578125" customWidth="1"/>
    <col min="1797" max="1797" width="15.28515625" customWidth="1"/>
    <col min="1798" max="1798" width="13.7109375" customWidth="1"/>
    <col min="1799" max="1799" width="13.140625" customWidth="1"/>
    <col min="1800" max="1800" width="11.7109375" customWidth="1"/>
    <col min="2051" max="2051" width="16.7109375" customWidth="1"/>
    <col min="2052" max="2052" width="13.42578125" customWidth="1"/>
    <col min="2053" max="2053" width="15.28515625" customWidth="1"/>
    <col min="2054" max="2054" width="13.7109375" customWidth="1"/>
    <col min="2055" max="2055" width="13.140625" customWidth="1"/>
    <col min="2056" max="2056" width="11.7109375" customWidth="1"/>
    <col min="2307" max="2307" width="16.7109375" customWidth="1"/>
    <col min="2308" max="2308" width="13.42578125" customWidth="1"/>
    <col min="2309" max="2309" width="15.28515625" customWidth="1"/>
    <col min="2310" max="2310" width="13.7109375" customWidth="1"/>
    <col min="2311" max="2311" width="13.140625" customWidth="1"/>
    <col min="2312" max="2312" width="11.7109375" customWidth="1"/>
    <col min="2563" max="2563" width="16.7109375" customWidth="1"/>
    <col min="2564" max="2564" width="13.42578125" customWidth="1"/>
    <col min="2565" max="2565" width="15.28515625" customWidth="1"/>
    <col min="2566" max="2566" width="13.7109375" customWidth="1"/>
    <col min="2567" max="2567" width="13.140625" customWidth="1"/>
    <col min="2568" max="2568" width="11.7109375" customWidth="1"/>
    <col min="2819" max="2819" width="16.7109375" customWidth="1"/>
    <col min="2820" max="2820" width="13.42578125" customWidth="1"/>
    <col min="2821" max="2821" width="15.28515625" customWidth="1"/>
    <col min="2822" max="2822" width="13.7109375" customWidth="1"/>
    <col min="2823" max="2823" width="13.140625" customWidth="1"/>
    <col min="2824" max="2824" width="11.7109375" customWidth="1"/>
    <col min="3075" max="3075" width="16.7109375" customWidth="1"/>
    <col min="3076" max="3076" width="13.42578125" customWidth="1"/>
    <col min="3077" max="3077" width="15.28515625" customWidth="1"/>
    <col min="3078" max="3078" width="13.7109375" customWidth="1"/>
    <col min="3079" max="3079" width="13.140625" customWidth="1"/>
    <col min="3080" max="3080" width="11.7109375" customWidth="1"/>
    <col min="3331" max="3331" width="16.7109375" customWidth="1"/>
    <col min="3332" max="3332" width="13.42578125" customWidth="1"/>
    <col min="3333" max="3333" width="15.28515625" customWidth="1"/>
    <col min="3334" max="3334" width="13.7109375" customWidth="1"/>
    <col min="3335" max="3335" width="13.140625" customWidth="1"/>
    <col min="3336" max="3336" width="11.7109375" customWidth="1"/>
    <col min="3587" max="3587" width="16.7109375" customWidth="1"/>
    <col min="3588" max="3588" width="13.42578125" customWidth="1"/>
    <col min="3589" max="3589" width="15.28515625" customWidth="1"/>
    <col min="3590" max="3590" width="13.7109375" customWidth="1"/>
    <col min="3591" max="3591" width="13.140625" customWidth="1"/>
    <col min="3592" max="3592" width="11.7109375" customWidth="1"/>
    <col min="3843" max="3843" width="16.7109375" customWidth="1"/>
    <col min="3844" max="3844" width="13.42578125" customWidth="1"/>
    <col min="3845" max="3845" width="15.28515625" customWidth="1"/>
    <col min="3846" max="3846" width="13.7109375" customWidth="1"/>
    <col min="3847" max="3847" width="13.140625" customWidth="1"/>
    <col min="3848" max="3848" width="11.7109375" customWidth="1"/>
    <col min="4099" max="4099" width="16.7109375" customWidth="1"/>
    <col min="4100" max="4100" width="13.42578125" customWidth="1"/>
    <col min="4101" max="4101" width="15.28515625" customWidth="1"/>
    <col min="4102" max="4102" width="13.7109375" customWidth="1"/>
    <col min="4103" max="4103" width="13.140625" customWidth="1"/>
    <col min="4104" max="4104" width="11.7109375" customWidth="1"/>
    <col min="4355" max="4355" width="16.7109375" customWidth="1"/>
    <col min="4356" max="4356" width="13.42578125" customWidth="1"/>
    <col min="4357" max="4357" width="15.28515625" customWidth="1"/>
    <col min="4358" max="4358" width="13.7109375" customWidth="1"/>
    <col min="4359" max="4359" width="13.140625" customWidth="1"/>
    <col min="4360" max="4360" width="11.7109375" customWidth="1"/>
    <col min="4611" max="4611" width="16.7109375" customWidth="1"/>
    <col min="4612" max="4612" width="13.42578125" customWidth="1"/>
    <col min="4613" max="4613" width="15.28515625" customWidth="1"/>
    <col min="4614" max="4614" width="13.7109375" customWidth="1"/>
    <col min="4615" max="4615" width="13.140625" customWidth="1"/>
    <col min="4616" max="4616" width="11.7109375" customWidth="1"/>
    <col min="4867" max="4867" width="16.7109375" customWidth="1"/>
    <col min="4868" max="4868" width="13.42578125" customWidth="1"/>
    <col min="4869" max="4869" width="15.28515625" customWidth="1"/>
    <col min="4870" max="4870" width="13.7109375" customWidth="1"/>
    <col min="4871" max="4871" width="13.140625" customWidth="1"/>
    <col min="4872" max="4872" width="11.7109375" customWidth="1"/>
    <col min="5123" max="5123" width="16.7109375" customWidth="1"/>
    <col min="5124" max="5124" width="13.42578125" customWidth="1"/>
    <col min="5125" max="5125" width="15.28515625" customWidth="1"/>
    <col min="5126" max="5126" width="13.7109375" customWidth="1"/>
    <col min="5127" max="5127" width="13.140625" customWidth="1"/>
    <col min="5128" max="5128" width="11.7109375" customWidth="1"/>
    <col min="5379" max="5379" width="16.7109375" customWidth="1"/>
    <col min="5380" max="5380" width="13.42578125" customWidth="1"/>
    <col min="5381" max="5381" width="15.28515625" customWidth="1"/>
    <col min="5382" max="5382" width="13.7109375" customWidth="1"/>
    <col min="5383" max="5383" width="13.140625" customWidth="1"/>
    <col min="5384" max="5384" width="11.7109375" customWidth="1"/>
    <col min="5635" max="5635" width="16.7109375" customWidth="1"/>
    <col min="5636" max="5636" width="13.42578125" customWidth="1"/>
    <col min="5637" max="5637" width="15.28515625" customWidth="1"/>
    <col min="5638" max="5638" width="13.7109375" customWidth="1"/>
    <col min="5639" max="5639" width="13.140625" customWidth="1"/>
    <col min="5640" max="5640" width="11.7109375" customWidth="1"/>
    <col min="5891" max="5891" width="16.7109375" customWidth="1"/>
    <col min="5892" max="5892" width="13.42578125" customWidth="1"/>
    <col min="5893" max="5893" width="15.28515625" customWidth="1"/>
    <col min="5894" max="5894" width="13.7109375" customWidth="1"/>
    <col min="5895" max="5895" width="13.140625" customWidth="1"/>
    <col min="5896" max="5896" width="11.7109375" customWidth="1"/>
    <col min="6147" max="6147" width="16.7109375" customWidth="1"/>
    <col min="6148" max="6148" width="13.42578125" customWidth="1"/>
    <col min="6149" max="6149" width="15.28515625" customWidth="1"/>
    <col min="6150" max="6150" width="13.7109375" customWidth="1"/>
    <col min="6151" max="6151" width="13.140625" customWidth="1"/>
    <col min="6152" max="6152" width="11.7109375" customWidth="1"/>
    <col min="6403" max="6403" width="16.7109375" customWidth="1"/>
    <col min="6404" max="6404" width="13.42578125" customWidth="1"/>
    <col min="6405" max="6405" width="15.28515625" customWidth="1"/>
    <col min="6406" max="6406" width="13.7109375" customWidth="1"/>
    <col min="6407" max="6407" width="13.140625" customWidth="1"/>
    <col min="6408" max="6408" width="11.7109375" customWidth="1"/>
    <col min="6659" max="6659" width="16.7109375" customWidth="1"/>
    <col min="6660" max="6660" width="13.42578125" customWidth="1"/>
    <col min="6661" max="6661" width="15.28515625" customWidth="1"/>
    <col min="6662" max="6662" width="13.7109375" customWidth="1"/>
    <col min="6663" max="6663" width="13.140625" customWidth="1"/>
    <col min="6664" max="6664" width="11.7109375" customWidth="1"/>
    <col min="6915" max="6915" width="16.7109375" customWidth="1"/>
    <col min="6916" max="6916" width="13.42578125" customWidth="1"/>
    <col min="6917" max="6917" width="15.28515625" customWidth="1"/>
    <col min="6918" max="6918" width="13.7109375" customWidth="1"/>
    <col min="6919" max="6919" width="13.140625" customWidth="1"/>
    <col min="6920" max="6920" width="11.7109375" customWidth="1"/>
    <col min="7171" max="7171" width="16.7109375" customWidth="1"/>
    <col min="7172" max="7172" width="13.42578125" customWidth="1"/>
    <col min="7173" max="7173" width="15.28515625" customWidth="1"/>
    <col min="7174" max="7174" width="13.7109375" customWidth="1"/>
    <col min="7175" max="7175" width="13.140625" customWidth="1"/>
    <col min="7176" max="7176" width="11.7109375" customWidth="1"/>
    <col min="7427" max="7427" width="16.7109375" customWidth="1"/>
    <col min="7428" max="7428" width="13.42578125" customWidth="1"/>
    <col min="7429" max="7429" width="15.28515625" customWidth="1"/>
    <col min="7430" max="7430" width="13.7109375" customWidth="1"/>
    <col min="7431" max="7431" width="13.140625" customWidth="1"/>
    <col min="7432" max="7432" width="11.7109375" customWidth="1"/>
    <col min="7683" max="7683" width="16.7109375" customWidth="1"/>
    <col min="7684" max="7684" width="13.42578125" customWidth="1"/>
    <col min="7685" max="7685" width="15.28515625" customWidth="1"/>
    <col min="7686" max="7686" width="13.7109375" customWidth="1"/>
    <col min="7687" max="7687" width="13.140625" customWidth="1"/>
    <col min="7688" max="7688" width="11.7109375" customWidth="1"/>
    <col min="7939" max="7939" width="16.7109375" customWidth="1"/>
    <col min="7940" max="7940" width="13.42578125" customWidth="1"/>
    <col min="7941" max="7941" width="15.28515625" customWidth="1"/>
    <col min="7942" max="7942" width="13.7109375" customWidth="1"/>
    <col min="7943" max="7943" width="13.140625" customWidth="1"/>
    <col min="7944" max="7944" width="11.7109375" customWidth="1"/>
    <col min="8195" max="8195" width="16.7109375" customWidth="1"/>
    <col min="8196" max="8196" width="13.42578125" customWidth="1"/>
    <col min="8197" max="8197" width="15.28515625" customWidth="1"/>
    <col min="8198" max="8198" width="13.7109375" customWidth="1"/>
    <col min="8199" max="8199" width="13.140625" customWidth="1"/>
    <col min="8200" max="8200" width="11.7109375" customWidth="1"/>
    <col min="8451" max="8451" width="16.7109375" customWidth="1"/>
    <col min="8452" max="8452" width="13.42578125" customWidth="1"/>
    <col min="8453" max="8453" width="15.28515625" customWidth="1"/>
    <col min="8454" max="8454" width="13.7109375" customWidth="1"/>
    <col min="8455" max="8455" width="13.140625" customWidth="1"/>
    <col min="8456" max="8456" width="11.7109375" customWidth="1"/>
    <col min="8707" max="8707" width="16.7109375" customWidth="1"/>
    <col min="8708" max="8708" width="13.42578125" customWidth="1"/>
    <col min="8709" max="8709" width="15.28515625" customWidth="1"/>
    <col min="8710" max="8710" width="13.7109375" customWidth="1"/>
    <col min="8711" max="8711" width="13.140625" customWidth="1"/>
    <col min="8712" max="8712" width="11.7109375" customWidth="1"/>
    <col min="8963" max="8963" width="16.7109375" customWidth="1"/>
    <col min="8964" max="8964" width="13.42578125" customWidth="1"/>
    <col min="8965" max="8965" width="15.28515625" customWidth="1"/>
    <col min="8966" max="8966" width="13.7109375" customWidth="1"/>
    <col min="8967" max="8967" width="13.140625" customWidth="1"/>
    <col min="8968" max="8968" width="11.7109375" customWidth="1"/>
    <col min="9219" max="9219" width="16.7109375" customWidth="1"/>
    <col min="9220" max="9220" width="13.42578125" customWidth="1"/>
    <col min="9221" max="9221" width="15.28515625" customWidth="1"/>
    <col min="9222" max="9222" width="13.7109375" customWidth="1"/>
    <col min="9223" max="9223" width="13.140625" customWidth="1"/>
    <col min="9224" max="9224" width="11.7109375" customWidth="1"/>
    <col min="9475" max="9475" width="16.7109375" customWidth="1"/>
    <col min="9476" max="9476" width="13.42578125" customWidth="1"/>
    <col min="9477" max="9477" width="15.28515625" customWidth="1"/>
    <col min="9478" max="9478" width="13.7109375" customWidth="1"/>
    <col min="9479" max="9479" width="13.140625" customWidth="1"/>
    <col min="9480" max="9480" width="11.7109375" customWidth="1"/>
    <col min="9731" max="9731" width="16.7109375" customWidth="1"/>
    <col min="9732" max="9732" width="13.42578125" customWidth="1"/>
    <col min="9733" max="9733" width="15.28515625" customWidth="1"/>
    <col min="9734" max="9734" width="13.7109375" customWidth="1"/>
    <col min="9735" max="9735" width="13.140625" customWidth="1"/>
    <col min="9736" max="9736" width="11.7109375" customWidth="1"/>
    <col min="9987" max="9987" width="16.7109375" customWidth="1"/>
    <col min="9988" max="9988" width="13.42578125" customWidth="1"/>
    <col min="9989" max="9989" width="15.28515625" customWidth="1"/>
    <col min="9990" max="9990" width="13.7109375" customWidth="1"/>
    <col min="9991" max="9991" width="13.140625" customWidth="1"/>
    <col min="9992" max="9992" width="11.7109375" customWidth="1"/>
    <col min="10243" max="10243" width="16.7109375" customWidth="1"/>
    <col min="10244" max="10244" width="13.42578125" customWidth="1"/>
    <col min="10245" max="10245" width="15.28515625" customWidth="1"/>
    <col min="10246" max="10246" width="13.7109375" customWidth="1"/>
    <col min="10247" max="10247" width="13.140625" customWidth="1"/>
    <col min="10248" max="10248" width="11.7109375" customWidth="1"/>
    <col min="10499" max="10499" width="16.7109375" customWidth="1"/>
    <col min="10500" max="10500" width="13.42578125" customWidth="1"/>
    <col min="10501" max="10501" width="15.28515625" customWidth="1"/>
    <col min="10502" max="10502" width="13.7109375" customWidth="1"/>
    <col min="10503" max="10503" width="13.140625" customWidth="1"/>
    <col min="10504" max="10504" width="11.7109375" customWidth="1"/>
    <col min="10755" max="10755" width="16.7109375" customWidth="1"/>
    <col min="10756" max="10756" width="13.42578125" customWidth="1"/>
    <col min="10757" max="10757" width="15.28515625" customWidth="1"/>
    <col min="10758" max="10758" width="13.7109375" customWidth="1"/>
    <col min="10759" max="10759" width="13.140625" customWidth="1"/>
    <col min="10760" max="10760" width="11.7109375" customWidth="1"/>
    <col min="11011" max="11011" width="16.7109375" customWidth="1"/>
    <col min="11012" max="11012" width="13.42578125" customWidth="1"/>
    <col min="11013" max="11013" width="15.28515625" customWidth="1"/>
    <col min="11014" max="11014" width="13.7109375" customWidth="1"/>
    <col min="11015" max="11015" width="13.140625" customWidth="1"/>
    <col min="11016" max="11016" width="11.7109375" customWidth="1"/>
    <col min="11267" max="11267" width="16.7109375" customWidth="1"/>
    <col min="11268" max="11268" width="13.42578125" customWidth="1"/>
    <col min="11269" max="11269" width="15.28515625" customWidth="1"/>
    <col min="11270" max="11270" width="13.7109375" customWidth="1"/>
    <col min="11271" max="11271" width="13.140625" customWidth="1"/>
    <col min="11272" max="11272" width="11.7109375" customWidth="1"/>
    <col min="11523" max="11523" width="16.7109375" customWidth="1"/>
    <col min="11524" max="11524" width="13.42578125" customWidth="1"/>
    <col min="11525" max="11525" width="15.28515625" customWidth="1"/>
    <col min="11526" max="11526" width="13.7109375" customWidth="1"/>
    <col min="11527" max="11527" width="13.140625" customWidth="1"/>
    <col min="11528" max="11528" width="11.7109375" customWidth="1"/>
    <col min="11779" max="11779" width="16.7109375" customWidth="1"/>
    <col min="11780" max="11780" width="13.42578125" customWidth="1"/>
    <col min="11781" max="11781" width="15.28515625" customWidth="1"/>
    <col min="11782" max="11782" width="13.7109375" customWidth="1"/>
    <col min="11783" max="11783" width="13.140625" customWidth="1"/>
    <col min="11784" max="11784" width="11.7109375" customWidth="1"/>
    <col min="12035" max="12035" width="16.7109375" customWidth="1"/>
    <col min="12036" max="12036" width="13.42578125" customWidth="1"/>
    <col min="12037" max="12037" width="15.28515625" customWidth="1"/>
    <col min="12038" max="12038" width="13.7109375" customWidth="1"/>
    <col min="12039" max="12039" width="13.140625" customWidth="1"/>
    <col min="12040" max="12040" width="11.7109375" customWidth="1"/>
    <col min="12291" max="12291" width="16.7109375" customWidth="1"/>
    <col min="12292" max="12292" width="13.42578125" customWidth="1"/>
    <col min="12293" max="12293" width="15.28515625" customWidth="1"/>
    <col min="12294" max="12294" width="13.7109375" customWidth="1"/>
    <col min="12295" max="12295" width="13.140625" customWidth="1"/>
    <col min="12296" max="12296" width="11.7109375" customWidth="1"/>
    <col min="12547" max="12547" width="16.7109375" customWidth="1"/>
    <col min="12548" max="12548" width="13.42578125" customWidth="1"/>
    <col min="12549" max="12549" width="15.28515625" customWidth="1"/>
    <col min="12550" max="12550" width="13.7109375" customWidth="1"/>
    <col min="12551" max="12551" width="13.140625" customWidth="1"/>
    <col min="12552" max="12552" width="11.7109375" customWidth="1"/>
    <col min="12803" max="12803" width="16.7109375" customWidth="1"/>
    <col min="12804" max="12804" width="13.42578125" customWidth="1"/>
    <col min="12805" max="12805" width="15.28515625" customWidth="1"/>
    <col min="12806" max="12806" width="13.7109375" customWidth="1"/>
    <col min="12807" max="12807" width="13.140625" customWidth="1"/>
    <col min="12808" max="12808" width="11.7109375" customWidth="1"/>
    <col min="13059" max="13059" width="16.7109375" customWidth="1"/>
    <col min="13060" max="13060" width="13.42578125" customWidth="1"/>
    <col min="13061" max="13061" width="15.28515625" customWidth="1"/>
    <col min="13062" max="13062" width="13.7109375" customWidth="1"/>
    <col min="13063" max="13063" width="13.140625" customWidth="1"/>
    <col min="13064" max="13064" width="11.7109375" customWidth="1"/>
    <col min="13315" max="13315" width="16.7109375" customWidth="1"/>
    <col min="13316" max="13316" width="13.42578125" customWidth="1"/>
    <col min="13317" max="13317" width="15.28515625" customWidth="1"/>
    <col min="13318" max="13318" width="13.7109375" customWidth="1"/>
    <col min="13319" max="13319" width="13.140625" customWidth="1"/>
    <col min="13320" max="13320" width="11.7109375" customWidth="1"/>
    <col min="13571" max="13571" width="16.7109375" customWidth="1"/>
    <col min="13572" max="13572" width="13.42578125" customWidth="1"/>
    <col min="13573" max="13573" width="15.28515625" customWidth="1"/>
    <col min="13574" max="13574" width="13.7109375" customWidth="1"/>
    <col min="13575" max="13575" width="13.140625" customWidth="1"/>
    <col min="13576" max="13576" width="11.7109375" customWidth="1"/>
    <col min="13827" max="13827" width="16.7109375" customWidth="1"/>
    <col min="13828" max="13828" width="13.42578125" customWidth="1"/>
    <col min="13829" max="13829" width="15.28515625" customWidth="1"/>
    <col min="13830" max="13830" width="13.7109375" customWidth="1"/>
    <col min="13831" max="13831" width="13.140625" customWidth="1"/>
    <col min="13832" max="13832" width="11.7109375" customWidth="1"/>
    <col min="14083" max="14083" width="16.7109375" customWidth="1"/>
    <col min="14084" max="14084" width="13.42578125" customWidth="1"/>
    <col min="14085" max="14085" width="15.28515625" customWidth="1"/>
    <col min="14086" max="14086" width="13.7109375" customWidth="1"/>
    <col min="14087" max="14087" width="13.140625" customWidth="1"/>
    <col min="14088" max="14088" width="11.7109375" customWidth="1"/>
    <col min="14339" max="14339" width="16.7109375" customWidth="1"/>
    <col min="14340" max="14340" width="13.42578125" customWidth="1"/>
    <col min="14341" max="14341" width="15.28515625" customWidth="1"/>
    <col min="14342" max="14342" width="13.7109375" customWidth="1"/>
    <col min="14343" max="14343" width="13.140625" customWidth="1"/>
    <col min="14344" max="14344" width="11.7109375" customWidth="1"/>
    <col min="14595" max="14595" width="16.7109375" customWidth="1"/>
    <col min="14596" max="14596" width="13.42578125" customWidth="1"/>
    <col min="14597" max="14597" width="15.28515625" customWidth="1"/>
    <col min="14598" max="14598" width="13.7109375" customWidth="1"/>
    <col min="14599" max="14599" width="13.140625" customWidth="1"/>
    <col min="14600" max="14600" width="11.7109375" customWidth="1"/>
    <col min="14851" max="14851" width="16.7109375" customWidth="1"/>
    <col min="14852" max="14852" width="13.42578125" customWidth="1"/>
    <col min="14853" max="14853" width="15.28515625" customWidth="1"/>
    <col min="14854" max="14854" width="13.7109375" customWidth="1"/>
    <col min="14855" max="14855" width="13.140625" customWidth="1"/>
    <col min="14856" max="14856" width="11.7109375" customWidth="1"/>
    <col min="15107" max="15107" width="16.7109375" customWidth="1"/>
    <col min="15108" max="15108" width="13.42578125" customWidth="1"/>
    <col min="15109" max="15109" width="15.28515625" customWidth="1"/>
    <col min="15110" max="15110" width="13.7109375" customWidth="1"/>
    <col min="15111" max="15111" width="13.140625" customWidth="1"/>
    <col min="15112" max="15112" width="11.7109375" customWidth="1"/>
    <col min="15363" max="15363" width="16.7109375" customWidth="1"/>
    <col min="15364" max="15364" width="13.42578125" customWidth="1"/>
    <col min="15365" max="15365" width="15.28515625" customWidth="1"/>
    <col min="15366" max="15366" width="13.7109375" customWidth="1"/>
    <col min="15367" max="15367" width="13.140625" customWidth="1"/>
    <col min="15368" max="15368" width="11.7109375" customWidth="1"/>
    <col min="15619" max="15619" width="16.7109375" customWidth="1"/>
    <col min="15620" max="15620" width="13.42578125" customWidth="1"/>
    <col min="15621" max="15621" width="15.28515625" customWidth="1"/>
    <col min="15622" max="15622" width="13.7109375" customWidth="1"/>
    <col min="15623" max="15623" width="13.140625" customWidth="1"/>
    <col min="15624" max="15624" width="11.7109375" customWidth="1"/>
    <col min="15875" max="15875" width="16.7109375" customWidth="1"/>
    <col min="15876" max="15876" width="13.42578125" customWidth="1"/>
    <col min="15877" max="15877" width="15.28515625" customWidth="1"/>
    <col min="15878" max="15878" width="13.7109375" customWidth="1"/>
    <col min="15879" max="15879" width="13.140625" customWidth="1"/>
    <col min="15880" max="15880" width="11.7109375" customWidth="1"/>
    <col min="16131" max="16131" width="16.7109375" customWidth="1"/>
    <col min="16132" max="16132" width="13.42578125" customWidth="1"/>
    <col min="16133" max="16133" width="15.28515625" customWidth="1"/>
    <col min="16134" max="16134" width="13.7109375" customWidth="1"/>
    <col min="16135" max="16135" width="13.140625" customWidth="1"/>
    <col min="16136" max="16136" width="11.7109375" customWidth="1"/>
  </cols>
  <sheetData>
    <row r="1" spans="1:8" ht="40.9" customHeight="1">
      <c r="A1" s="291" t="s">
        <v>155</v>
      </c>
      <c r="B1" s="291"/>
      <c r="C1" s="291"/>
      <c r="D1" s="291"/>
      <c r="E1" s="291"/>
      <c r="F1" s="291"/>
      <c r="G1" s="291"/>
      <c r="H1" s="291"/>
    </row>
    <row r="2" spans="1:8" ht="16.5" thickBot="1">
      <c r="A2" s="119"/>
    </row>
    <row r="3" spans="1:8" ht="108.75" thickBot="1">
      <c r="A3" s="322" t="s">
        <v>9</v>
      </c>
      <c r="B3" s="323"/>
      <c r="C3" s="254" t="s">
        <v>126</v>
      </c>
      <c r="D3" s="254" t="s">
        <v>127</v>
      </c>
      <c r="E3" s="254" t="s">
        <v>128</v>
      </c>
      <c r="F3" s="120" t="s">
        <v>129</v>
      </c>
      <c r="G3" s="120" t="s">
        <v>130</v>
      </c>
      <c r="H3" s="120" t="s">
        <v>131</v>
      </c>
    </row>
    <row r="4" spans="1:8" ht="15.75" thickBot="1">
      <c r="A4" s="121" t="s">
        <v>15</v>
      </c>
      <c r="B4" s="122" t="s">
        <v>16</v>
      </c>
      <c r="C4" s="256"/>
      <c r="D4" s="256"/>
      <c r="E4" s="256"/>
      <c r="F4" s="122" t="s">
        <v>132</v>
      </c>
      <c r="G4" s="122" t="s">
        <v>133</v>
      </c>
      <c r="H4" s="122" t="s">
        <v>134</v>
      </c>
    </row>
    <row r="5" spans="1:8" ht="108.75" thickBot="1">
      <c r="A5" s="123" t="s">
        <v>64</v>
      </c>
      <c r="B5" s="122"/>
      <c r="C5" s="124" t="s">
        <v>164</v>
      </c>
      <c r="D5" s="120" t="s">
        <v>135</v>
      </c>
      <c r="E5" s="125" t="s">
        <v>80</v>
      </c>
      <c r="F5" s="154">
        <f>'ОЭ свод'!B20</f>
        <v>1.0433709412182448</v>
      </c>
      <c r="G5" s="154">
        <f>'ОЭ свод'!C12</f>
        <v>1.0770287910822227</v>
      </c>
      <c r="H5" s="154">
        <f>'ОЭ свод'!A18</f>
        <v>0.96874934993134421</v>
      </c>
    </row>
  </sheetData>
  <mergeCells count="5">
    <mergeCell ref="A1:H1"/>
    <mergeCell ref="A3:B3"/>
    <mergeCell ref="C3:C4"/>
    <mergeCell ref="D3:D4"/>
    <mergeCell ref="E3:E4"/>
  </mergeCells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ОЭ свод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 </vt:lpstr>
      <vt:lpstr>'Форма 1'!Заголовки_для_печати</vt:lpstr>
      <vt:lpstr>'Форма 2'!Заголовки_для_печати</vt:lpstr>
      <vt:lpstr>'ОЭ свод'!Область_печати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  <vt:lpstr>'форма 5'!Область_печати</vt:lpstr>
      <vt:lpstr>'форма 6'!Область_печати</vt:lpstr>
      <vt:lpstr>'форма 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2023-03-16T02:00:58Z</dcterms:modified>
</cp:coreProperties>
</file>