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5" windowWidth="15120" windowHeight="8010" activeTab="7"/>
  </bookViews>
  <sheets>
    <sheet name="ОЭ свод" sheetId="1" r:id="rId1"/>
    <sheet name="ОЭПП1" sheetId="8" r:id="rId2"/>
    <sheet name="ОЭПП2" sheetId="6" r:id="rId3"/>
    <sheet name="Форма 1" sheetId="10" r:id="rId4"/>
    <sheet name="Форма 2" sheetId="11" r:id="rId5"/>
    <sheet name="Форма 3" sheetId="17" r:id="rId6"/>
    <sheet name="Форма 4" sheetId="13" r:id="rId7"/>
    <sheet name="Форма 5" sheetId="14" r:id="rId8"/>
    <sheet name="Форма 6" sheetId="15" r:id="rId9"/>
    <sheet name="Форма 7" sheetId="16" r:id="rId10"/>
  </sheets>
  <definedNames>
    <definedName name="_xlnm.Print_Titles" localSheetId="3">'Форма 1'!$4:$5</definedName>
    <definedName name="_xlnm.Print_Titles" localSheetId="4">'Форма 2'!$4:$6</definedName>
    <definedName name="_xlnm.Print_Titles" localSheetId="5">'Форма 3'!#REF!</definedName>
    <definedName name="_xlnm.Print_Titles" localSheetId="7">'Форма 5'!$4:$6</definedName>
    <definedName name="_xlnm.Print_Area" localSheetId="0">'ОЭ свод'!$A$1:$O$20</definedName>
    <definedName name="_xlnm.Print_Area" localSheetId="2">ОЭПП2!$A$1:$O$20</definedName>
    <definedName name="_xlnm.Print_Area" localSheetId="3">'Форма 1'!$A$1:$P$33</definedName>
    <definedName name="_xlnm.Print_Area" localSheetId="5">'Форма 3'!$A$1:$K$30</definedName>
    <definedName name="_xlnm.Print_Area" localSheetId="7">'Форма 5'!$A$1:$L$20</definedName>
  </definedNames>
  <calcPr calcId="144525"/>
</workbook>
</file>

<file path=xl/calcChain.xml><?xml version="1.0" encoding="utf-8"?>
<calcChain xmlns="http://schemas.openxmlformats.org/spreadsheetml/2006/main">
  <c r="P10" i="10" l="1"/>
  <c r="P15" i="10"/>
  <c r="P20" i="10"/>
  <c r="P21" i="10"/>
  <c r="P22" i="10"/>
  <c r="P23" i="10"/>
  <c r="P24" i="10"/>
  <c r="P25" i="10"/>
  <c r="P29" i="10"/>
  <c r="P30" i="10"/>
  <c r="P31" i="10"/>
  <c r="P32" i="10"/>
  <c r="P33" i="10"/>
  <c r="D4" i="6" l="1"/>
  <c r="O10" i="10"/>
  <c r="O15" i="10"/>
  <c r="O20" i="10"/>
  <c r="O21" i="10"/>
  <c r="O22" i="10"/>
  <c r="O23" i="10"/>
  <c r="O24" i="10"/>
  <c r="O25" i="10"/>
  <c r="O29" i="10"/>
  <c r="O30" i="10"/>
  <c r="O31" i="10"/>
  <c r="O32" i="10"/>
  <c r="O33" i="10"/>
  <c r="K20" i="14" l="1"/>
  <c r="D6" i="6" l="1"/>
  <c r="D5" i="6"/>
  <c r="C7" i="6"/>
  <c r="D7" i="6"/>
  <c r="D8" i="6" l="1"/>
  <c r="M17" i="10"/>
  <c r="N17" i="10"/>
  <c r="P17" i="10" s="1"/>
  <c r="L17" i="10"/>
  <c r="N18" i="10"/>
  <c r="M28" i="10"/>
  <c r="N28" i="10"/>
  <c r="P28" i="10" s="1"/>
  <c r="L28" i="10"/>
  <c r="L26" i="10" s="1"/>
  <c r="N19" i="10"/>
  <c r="M26" i="10"/>
  <c r="N13" i="10" l="1"/>
  <c r="C16" i="6"/>
  <c r="O28" i="10"/>
  <c r="N26" i="10"/>
  <c r="P26" i="10" s="1"/>
  <c r="N12" i="10"/>
  <c r="O17" i="10"/>
  <c r="N16" i="10"/>
  <c r="N11" i="10"/>
  <c r="N7" i="10"/>
  <c r="M6" i="1"/>
  <c r="M5" i="1"/>
  <c r="I20" i="14"/>
  <c r="J20" i="14"/>
  <c r="E18" i="11"/>
  <c r="E10" i="11"/>
  <c r="J10" i="14"/>
  <c r="K9" i="14"/>
  <c r="N8" i="10" l="1"/>
  <c r="N6" i="10"/>
  <c r="O26" i="10"/>
  <c r="C17" i="6"/>
  <c r="C17" i="8"/>
  <c r="L19" i="10"/>
  <c r="O19" i="10" s="1"/>
  <c r="C5" i="6"/>
  <c r="I4" i="8"/>
  <c r="C15" i="1" l="1"/>
  <c r="L7" i="1"/>
  <c r="C6" i="6"/>
  <c r="L6" i="1" s="1"/>
  <c r="L5" i="1"/>
  <c r="Q8" i="6"/>
  <c r="R8" i="6"/>
  <c r="S8" i="6"/>
  <c r="T8" i="6"/>
  <c r="U8" i="6"/>
  <c r="V8" i="6"/>
  <c r="W8" i="6"/>
  <c r="X8" i="6"/>
  <c r="Y8" i="6"/>
  <c r="Z8" i="6"/>
  <c r="AA8" i="6"/>
  <c r="AB8" i="6"/>
  <c r="AC8" i="6"/>
  <c r="CP7" i="8"/>
  <c r="K7" i="1" s="1"/>
  <c r="CP6" i="8"/>
  <c r="K6" i="1" s="1"/>
  <c r="CP5" i="8"/>
  <c r="K5" i="1" s="1"/>
  <c r="CO7" i="8"/>
  <c r="J7" i="1" s="1"/>
  <c r="CO6" i="8"/>
  <c r="J6" i="1" s="1"/>
  <c r="CO5" i="8"/>
  <c r="J5" i="1" s="1"/>
  <c r="I7" i="8"/>
  <c r="I7" i="1" s="1"/>
  <c r="I6" i="8"/>
  <c r="I6" i="1" s="1"/>
  <c r="I5" i="8"/>
  <c r="I5" i="1" s="1"/>
  <c r="H5" i="8"/>
  <c r="H5" i="1" s="1"/>
  <c r="H7" i="8"/>
  <c r="H7" i="1" s="1"/>
  <c r="H6" i="8"/>
  <c r="H6" i="1" s="1"/>
  <c r="G7" i="8"/>
  <c r="G7" i="1" s="1"/>
  <c r="G6" i="8"/>
  <c r="G6" i="1" s="1"/>
  <c r="G5" i="8"/>
  <c r="G5" i="1" s="1"/>
  <c r="F7" i="8"/>
  <c r="F7" i="1" s="1"/>
  <c r="F6" i="8"/>
  <c r="F6" i="1" s="1"/>
  <c r="F5" i="8"/>
  <c r="F5" i="1" s="1"/>
  <c r="E7" i="8"/>
  <c r="E7" i="1" s="1"/>
  <c r="E6" i="8"/>
  <c r="E6" i="1" s="1"/>
  <c r="E5" i="8"/>
  <c r="E5" i="1" s="1"/>
  <c r="D7" i="8"/>
  <c r="D7" i="1" s="1"/>
  <c r="D6" i="8"/>
  <c r="D6" i="1" s="1"/>
  <c r="D5" i="8"/>
  <c r="D5" i="1" s="1"/>
  <c r="C7" i="8"/>
  <c r="C7" i="1" s="1"/>
  <c r="C6" i="8"/>
  <c r="C6" i="1" s="1"/>
  <c r="C5" i="8"/>
  <c r="C5" i="1" s="1"/>
  <c r="I19" i="14"/>
  <c r="K17" i="14"/>
  <c r="J17" i="14"/>
  <c r="I17" i="14"/>
  <c r="K16" i="14"/>
  <c r="J16" i="14"/>
  <c r="I16" i="14"/>
  <c r="K15" i="14"/>
  <c r="J15" i="14"/>
  <c r="I15" i="14"/>
  <c r="F11" i="11"/>
  <c r="F12" i="11"/>
  <c r="F13" i="11"/>
  <c r="F14" i="11"/>
  <c r="F15" i="11"/>
  <c r="F16" i="11"/>
  <c r="E16" i="11"/>
  <c r="E13" i="11"/>
  <c r="E14" i="11"/>
  <c r="E15" i="11"/>
  <c r="E12" i="11"/>
  <c r="E11" i="11"/>
  <c r="E27" i="11"/>
  <c r="F17" i="11"/>
  <c r="E17" i="11"/>
  <c r="M12" i="10"/>
  <c r="P12" i="10" s="1"/>
  <c r="L12" i="10"/>
  <c r="O12" i="10" s="1"/>
  <c r="M18" i="10"/>
  <c r="P18" i="10" s="1"/>
  <c r="L18" i="10"/>
  <c r="M19" i="10"/>
  <c r="P19" i="10" s="1"/>
  <c r="L14" i="10"/>
  <c r="O14" i="10" s="1"/>
  <c r="M27" i="10"/>
  <c r="P27" i="10" s="1"/>
  <c r="L27" i="10"/>
  <c r="O27" i="10" s="1"/>
  <c r="M7" i="10" l="1"/>
  <c r="P7" i="10" s="1"/>
  <c r="M14" i="10"/>
  <c r="P14" i="10" s="1"/>
  <c r="L13" i="10"/>
  <c r="O13" i="10" s="1"/>
  <c r="O18" i="10"/>
  <c r="M13" i="10"/>
  <c r="L7" i="10"/>
  <c r="O7" i="10" s="1"/>
  <c r="M7" i="1"/>
  <c r="D9" i="6"/>
  <c r="D10" i="6" s="1"/>
  <c r="A18" i="6"/>
  <c r="H8" i="16" s="1"/>
  <c r="M9" i="10"/>
  <c r="P9" i="10" s="1"/>
  <c r="L9" i="10"/>
  <c r="O9" i="10" s="1"/>
  <c r="E7" i="11"/>
  <c r="M16" i="10"/>
  <c r="P16" i="10" s="1"/>
  <c r="L8" i="10"/>
  <c r="O8" i="10" s="1"/>
  <c r="L11" i="10"/>
  <c r="O11" i="10" s="1"/>
  <c r="L16" i="10"/>
  <c r="O16" i="10" s="1"/>
  <c r="CP8" i="8"/>
  <c r="CP9" i="8" s="1"/>
  <c r="CP10" i="8" s="1"/>
  <c r="I8" i="8"/>
  <c r="I9" i="8" s="1"/>
  <c r="I10" i="8" s="1"/>
  <c r="CO8" i="8"/>
  <c r="CO9" i="8" s="1"/>
  <c r="CO10" i="8" s="1"/>
  <c r="I10" i="14"/>
  <c r="M8" i="1" l="1"/>
  <c r="M9" i="1" s="1"/>
  <c r="M10" i="1" s="1"/>
  <c r="M11" i="10"/>
  <c r="P11" i="10" s="1"/>
  <c r="P13" i="10"/>
  <c r="M8" i="10"/>
  <c r="P8" i="10" s="1"/>
  <c r="L6" i="10"/>
  <c r="O6" i="10" s="1"/>
  <c r="C17" i="1"/>
  <c r="K19" i="14"/>
  <c r="J19" i="14"/>
  <c r="M6" i="10" l="1"/>
  <c r="P6" i="10" s="1"/>
  <c r="C16" i="8"/>
  <c r="K10" i="14"/>
  <c r="J11" i="14"/>
  <c r="K11" i="14"/>
  <c r="J12" i="14"/>
  <c r="K12" i="14"/>
  <c r="J13" i="14"/>
  <c r="K13" i="14"/>
  <c r="J14" i="14"/>
  <c r="K14" i="14"/>
  <c r="J9" i="14"/>
  <c r="A18" i="8" l="1"/>
  <c r="C16" i="1"/>
  <c r="A18" i="1" s="1"/>
  <c r="H6" i="16" s="1"/>
  <c r="I14" i="14"/>
  <c r="J8" i="8" l="1"/>
  <c r="J9" i="8" s="1"/>
  <c r="J10" i="8" s="1"/>
  <c r="K8" i="8"/>
  <c r="K9" i="8" s="1"/>
  <c r="K10" i="8" s="1"/>
  <c r="L8" i="8"/>
  <c r="L9" i="8" s="1"/>
  <c r="L10" i="8" s="1"/>
  <c r="M8" i="8"/>
  <c r="M9" i="8" s="1"/>
  <c r="M10" i="8" s="1"/>
  <c r="N8" i="8"/>
  <c r="N9" i="8" s="1"/>
  <c r="N10" i="8" s="1"/>
  <c r="O8" i="8"/>
  <c r="O9" i="8" s="1"/>
  <c r="O10" i="8" s="1"/>
  <c r="P8" i="8"/>
  <c r="P9" i="8" s="1"/>
  <c r="P10" i="8" s="1"/>
  <c r="Q8" i="8"/>
  <c r="Q9" i="8" s="1"/>
  <c r="Q10" i="8" s="1"/>
  <c r="R8" i="8"/>
  <c r="R9" i="8" s="1"/>
  <c r="R10" i="8" s="1"/>
  <c r="S8" i="8"/>
  <c r="S9" i="8" s="1"/>
  <c r="S10" i="8" s="1"/>
  <c r="T8" i="8"/>
  <c r="T9" i="8" s="1"/>
  <c r="T10" i="8" s="1"/>
  <c r="U8" i="8"/>
  <c r="U9" i="8" s="1"/>
  <c r="U10" i="8" s="1"/>
  <c r="V8" i="8"/>
  <c r="V9" i="8" s="1"/>
  <c r="V10" i="8" s="1"/>
  <c r="W8" i="8"/>
  <c r="W9" i="8" s="1"/>
  <c r="W10" i="8" s="1"/>
  <c r="X8" i="8"/>
  <c r="X9" i="8" s="1"/>
  <c r="X10" i="8" s="1"/>
  <c r="Y8" i="8"/>
  <c r="Y9" i="8" s="1"/>
  <c r="Y10" i="8" s="1"/>
  <c r="Z8" i="8"/>
  <c r="Z9" i="8" s="1"/>
  <c r="Z10" i="8" s="1"/>
  <c r="AA8" i="8"/>
  <c r="AA9" i="8" s="1"/>
  <c r="AA10" i="8" s="1"/>
  <c r="AB8" i="8"/>
  <c r="AB9" i="8" s="1"/>
  <c r="AB10" i="8" s="1"/>
  <c r="AC8" i="8"/>
  <c r="AC9" i="8" s="1"/>
  <c r="AC10" i="8" s="1"/>
  <c r="AD8" i="8"/>
  <c r="AD9" i="8" s="1"/>
  <c r="AD10" i="8" s="1"/>
  <c r="AE8" i="8"/>
  <c r="AE9" i="8" s="1"/>
  <c r="AE10" i="8" s="1"/>
  <c r="AF8" i="8"/>
  <c r="AF9" i="8" s="1"/>
  <c r="AF10" i="8" s="1"/>
  <c r="AG8" i="8"/>
  <c r="AG9" i="8" s="1"/>
  <c r="AG10" i="8" s="1"/>
  <c r="AH8" i="8"/>
  <c r="AH9" i="8" s="1"/>
  <c r="AH10" i="8" s="1"/>
  <c r="AI8" i="8"/>
  <c r="AI9" i="8" s="1"/>
  <c r="AI10" i="8" s="1"/>
  <c r="AJ8" i="8"/>
  <c r="AJ9" i="8" s="1"/>
  <c r="AJ10" i="8" s="1"/>
  <c r="AK8" i="8"/>
  <c r="AK9" i="8" s="1"/>
  <c r="AK10" i="8" s="1"/>
  <c r="AL8" i="8"/>
  <c r="AL9" i="8" s="1"/>
  <c r="AL10" i="8" s="1"/>
  <c r="AM8" i="8"/>
  <c r="AM9" i="8" s="1"/>
  <c r="AM10" i="8" s="1"/>
  <c r="AN8" i="8"/>
  <c r="AN9" i="8" s="1"/>
  <c r="AN10" i="8" s="1"/>
  <c r="AO8" i="8"/>
  <c r="AO9" i="8" s="1"/>
  <c r="AO10" i="8" s="1"/>
  <c r="AP8" i="8"/>
  <c r="AP9" i="8" s="1"/>
  <c r="AP10" i="8" s="1"/>
  <c r="AQ8" i="8"/>
  <c r="AQ9" i="8" s="1"/>
  <c r="AQ10" i="8" s="1"/>
  <c r="AR8" i="8"/>
  <c r="AR9" i="8" s="1"/>
  <c r="AR10" i="8" s="1"/>
  <c r="AS8" i="8"/>
  <c r="AS9" i="8" s="1"/>
  <c r="AS10" i="8" s="1"/>
  <c r="AT8" i="8"/>
  <c r="AT9" i="8" s="1"/>
  <c r="AT10" i="8" s="1"/>
  <c r="AU8" i="8"/>
  <c r="AU9" i="8" s="1"/>
  <c r="AU10" i="8" s="1"/>
  <c r="AV8" i="8"/>
  <c r="AV9" i="8" s="1"/>
  <c r="AV10" i="8" s="1"/>
  <c r="AW8" i="8"/>
  <c r="AW9" i="8" s="1"/>
  <c r="AW10" i="8" s="1"/>
  <c r="AX8" i="8"/>
  <c r="AX9" i="8" s="1"/>
  <c r="AX10" i="8" s="1"/>
  <c r="AY8" i="8"/>
  <c r="AY9" i="8" s="1"/>
  <c r="AY10" i="8" s="1"/>
  <c r="AZ8" i="8"/>
  <c r="AZ9" i="8" s="1"/>
  <c r="AZ10" i="8" s="1"/>
  <c r="BA8" i="8"/>
  <c r="BA9" i="8" s="1"/>
  <c r="BA10" i="8" s="1"/>
  <c r="BB8" i="8"/>
  <c r="BB9" i="8" s="1"/>
  <c r="BB10" i="8" s="1"/>
  <c r="BC8" i="8"/>
  <c r="BC9" i="8" s="1"/>
  <c r="BC10" i="8" s="1"/>
  <c r="BD8" i="8"/>
  <c r="BD9" i="8" s="1"/>
  <c r="BD10" i="8" s="1"/>
  <c r="BE8" i="8"/>
  <c r="BE9" i="8" s="1"/>
  <c r="BE10" i="8" s="1"/>
  <c r="BF8" i="8"/>
  <c r="BF9" i="8" s="1"/>
  <c r="BF10" i="8" s="1"/>
  <c r="BG8" i="8"/>
  <c r="BG9" i="8" s="1"/>
  <c r="BG10" i="8" s="1"/>
  <c r="BH8" i="8"/>
  <c r="BH9" i="8" s="1"/>
  <c r="BH10" i="8" s="1"/>
  <c r="BI8" i="8"/>
  <c r="BI9" i="8" s="1"/>
  <c r="BI10" i="8" s="1"/>
  <c r="BJ8" i="8"/>
  <c r="BJ9" i="8" s="1"/>
  <c r="BJ10" i="8" s="1"/>
  <c r="BK8" i="8"/>
  <c r="BK9" i="8" s="1"/>
  <c r="BK10" i="8" s="1"/>
  <c r="BL8" i="8"/>
  <c r="BL9" i="8" s="1"/>
  <c r="BL10" i="8" s="1"/>
  <c r="BM8" i="8"/>
  <c r="BM9" i="8" s="1"/>
  <c r="BM10" i="8" s="1"/>
  <c r="BN8" i="8"/>
  <c r="BN9" i="8" s="1"/>
  <c r="BN10" i="8" s="1"/>
  <c r="BO8" i="8"/>
  <c r="BO9" i="8" s="1"/>
  <c r="BO10" i="8" s="1"/>
  <c r="BP8" i="8"/>
  <c r="BP9" i="8" s="1"/>
  <c r="BP10" i="8" s="1"/>
  <c r="BQ8" i="8"/>
  <c r="BQ9" i="8" s="1"/>
  <c r="BQ10" i="8" s="1"/>
  <c r="BR8" i="8"/>
  <c r="BR9" i="8" s="1"/>
  <c r="BR10" i="8" s="1"/>
  <c r="BS8" i="8"/>
  <c r="BS9" i="8" s="1"/>
  <c r="BS10" i="8" s="1"/>
  <c r="BT8" i="8"/>
  <c r="BT9" i="8" s="1"/>
  <c r="BT10" i="8" s="1"/>
  <c r="BU8" i="8"/>
  <c r="BU9" i="8" s="1"/>
  <c r="BU10" i="8" s="1"/>
  <c r="BV8" i="8"/>
  <c r="BV9" i="8" s="1"/>
  <c r="BV10" i="8" s="1"/>
  <c r="BW8" i="8"/>
  <c r="BW9" i="8" s="1"/>
  <c r="BW10" i="8" s="1"/>
  <c r="BX8" i="8"/>
  <c r="BX9" i="8" s="1"/>
  <c r="BX10" i="8" s="1"/>
  <c r="BY8" i="8"/>
  <c r="BY9" i="8" s="1"/>
  <c r="BY10" i="8" s="1"/>
  <c r="BZ8" i="8"/>
  <c r="BZ9" i="8" s="1"/>
  <c r="BZ10" i="8" s="1"/>
  <c r="CA8" i="8"/>
  <c r="CA9" i="8" s="1"/>
  <c r="CA10" i="8" s="1"/>
  <c r="CB8" i="8"/>
  <c r="CB9" i="8" s="1"/>
  <c r="CB10" i="8" s="1"/>
  <c r="CC8" i="8"/>
  <c r="CC9" i="8" s="1"/>
  <c r="CC10" i="8" s="1"/>
  <c r="CD8" i="8"/>
  <c r="CD9" i="8" s="1"/>
  <c r="CD10" i="8" s="1"/>
  <c r="CE8" i="8"/>
  <c r="CE9" i="8" s="1"/>
  <c r="CE10" i="8" s="1"/>
  <c r="CF8" i="8"/>
  <c r="CF9" i="8" s="1"/>
  <c r="CF10" i="8" s="1"/>
  <c r="CG8" i="8"/>
  <c r="CG9" i="8" s="1"/>
  <c r="CG10" i="8" s="1"/>
  <c r="CH8" i="8"/>
  <c r="CH9" i="8" s="1"/>
  <c r="CH10" i="8" s="1"/>
  <c r="CI8" i="8"/>
  <c r="CI9" i="8" s="1"/>
  <c r="CI10" i="8" s="1"/>
  <c r="CJ8" i="8"/>
  <c r="CJ9" i="8" s="1"/>
  <c r="CJ10" i="8" s="1"/>
  <c r="CK8" i="8"/>
  <c r="CK9" i="8" s="1"/>
  <c r="CK10" i="8" s="1"/>
  <c r="CL8" i="8"/>
  <c r="CL9" i="8" s="1"/>
  <c r="CL10" i="8" s="1"/>
  <c r="CM8" i="8"/>
  <c r="CM9" i="8" s="1"/>
  <c r="CM10" i="8" s="1"/>
  <c r="CN8" i="8"/>
  <c r="CN9" i="8" s="1"/>
  <c r="CN10" i="8" s="1"/>
  <c r="F8" i="8" l="1"/>
  <c r="D8" i="8"/>
  <c r="C8" i="8"/>
  <c r="E8" i="8"/>
  <c r="H8" i="8"/>
  <c r="G8" i="8"/>
  <c r="I11" i="14" l="1"/>
  <c r="I12" i="14"/>
  <c r="I13" i="14"/>
  <c r="F18" i="11" l="1"/>
  <c r="F30" i="11"/>
  <c r="I9" i="14"/>
  <c r="F10" i="11" l="1"/>
  <c r="F7" i="11" s="1"/>
  <c r="G7" i="11" s="1"/>
  <c r="F27" i="11"/>
  <c r="F28" i="11"/>
  <c r="F8" i="11" s="1"/>
  <c r="H7" i="16"/>
  <c r="E28" i="11"/>
  <c r="E8" i="11" s="1"/>
  <c r="G20" i="11"/>
  <c r="G17" i="11"/>
  <c r="G10" i="11" l="1"/>
  <c r="G18" i="11"/>
  <c r="C4" i="6"/>
  <c r="C8" i="6" s="1"/>
  <c r="C9" i="6" s="1"/>
  <c r="G8" i="11" l="1"/>
  <c r="H9" i="8"/>
  <c r="H10" i="8" s="1"/>
  <c r="G9" i="8"/>
  <c r="G10" i="8" s="1"/>
  <c r="F9" i="8"/>
  <c r="F10" i="8" s="1"/>
  <c r="E9" i="8"/>
  <c r="E10" i="8" s="1"/>
  <c r="D9" i="8"/>
  <c r="D10" i="8" s="1"/>
  <c r="C9" i="8"/>
  <c r="C10" i="8" l="1"/>
  <c r="CN8" i="6"/>
  <c r="CN9" i="6" s="1"/>
  <c r="CN10" i="6" s="1"/>
  <c r="CM8" i="6"/>
  <c r="CM9" i="6" s="1"/>
  <c r="CM10" i="6" s="1"/>
  <c r="CL8" i="6"/>
  <c r="CL9" i="6" s="1"/>
  <c r="CL10" i="6" s="1"/>
  <c r="CK8" i="6"/>
  <c r="CK9" i="6" s="1"/>
  <c r="CK10" i="6" s="1"/>
  <c r="CJ8" i="6"/>
  <c r="CJ9" i="6" s="1"/>
  <c r="CJ10" i="6" s="1"/>
  <c r="CI8" i="6"/>
  <c r="CI9" i="6" s="1"/>
  <c r="CI10" i="6" s="1"/>
  <c r="CH8" i="6"/>
  <c r="CH9" i="6" s="1"/>
  <c r="CH10" i="6" s="1"/>
  <c r="CG8" i="6"/>
  <c r="CG9" i="6" s="1"/>
  <c r="CG10" i="6" s="1"/>
  <c r="CF8" i="6"/>
  <c r="CF9" i="6" s="1"/>
  <c r="CF10" i="6" s="1"/>
  <c r="CE8" i="6"/>
  <c r="CE9" i="6" s="1"/>
  <c r="CE10" i="6" s="1"/>
  <c r="CD8" i="6"/>
  <c r="CD9" i="6" s="1"/>
  <c r="CD10" i="6" s="1"/>
  <c r="CC8" i="6"/>
  <c r="CC9" i="6" s="1"/>
  <c r="CC10" i="6" s="1"/>
  <c r="CB8" i="6"/>
  <c r="CB9" i="6" s="1"/>
  <c r="CB10" i="6" s="1"/>
  <c r="CA8" i="6"/>
  <c r="CA9" i="6" s="1"/>
  <c r="CA10" i="6" s="1"/>
  <c r="BZ8" i="6"/>
  <c r="BZ9" i="6" s="1"/>
  <c r="BZ10" i="6" s="1"/>
  <c r="BY8" i="6"/>
  <c r="BY9" i="6" s="1"/>
  <c r="BY10" i="6" s="1"/>
  <c r="BX8" i="6"/>
  <c r="BX9" i="6" s="1"/>
  <c r="BX10" i="6" s="1"/>
  <c r="BW8" i="6"/>
  <c r="BW9" i="6" s="1"/>
  <c r="BW10" i="6" s="1"/>
  <c r="BV8" i="6"/>
  <c r="BV9" i="6" s="1"/>
  <c r="BV10" i="6" s="1"/>
  <c r="BU8" i="6"/>
  <c r="BU9" i="6" s="1"/>
  <c r="BU10" i="6" s="1"/>
  <c r="BT8" i="6"/>
  <c r="BT9" i="6" s="1"/>
  <c r="BT10" i="6" s="1"/>
  <c r="BS8" i="6"/>
  <c r="BS9" i="6" s="1"/>
  <c r="BS10" i="6" s="1"/>
  <c r="BR8" i="6"/>
  <c r="BR9" i="6" s="1"/>
  <c r="BR10" i="6" s="1"/>
  <c r="BQ8" i="6"/>
  <c r="BQ9" i="6" s="1"/>
  <c r="BQ10" i="6" s="1"/>
  <c r="BP8" i="6"/>
  <c r="BP9" i="6" s="1"/>
  <c r="BP10" i="6" s="1"/>
  <c r="BO8" i="6"/>
  <c r="BO9" i="6" s="1"/>
  <c r="BO10" i="6" s="1"/>
  <c r="BN8" i="6"/>
  <c r="BN9" i="6" s="1"/>
  <c r="BN10" i="6" s="1"/>
  <c r="BM8" i="6"/>
  <c r="BM9" i="6" s="1"/>
  <c r="BM10" i="6" s="1"/>
  <c r="BL8" i="6"/>
  <c r="BL9" i="6" s="1"/>
  <c r="BL10" i="6" s="1"/>
  <c r="BK8" i="6"/>
  <c r="BK9" i="6" s="1"/>
  <c r="BK10" i="6" s="1"/>
  <c r="BJ8" i="6"/>
  <c r="BJ9" i="6" s="1"/>
  <c r="BJ10" i="6" s="1"/>
  <c r="BI8" i="6"/>
  <c r="BI9" i="6" s="1"/>
  <c r="BI10" i="6" s="1"/>
  <c r="BH8" i="6"/>
  <c r="BH9" i="6" s="1"/>
  <c r="BH10" i="6" s="1"/>
  <c r="BG8" i="6"/>
  <c r="BG9" i="6" s="1"/>
  <c r="BG10" i="6" s="1"/>
  <c r="BF8" i="6"/>
  <c r="BF9" i="6" s="1"/>
  <c r="BF10" i="6" s="1"/>
  <c r="BE8" i="6"/>
  <c r="BE9" i="6" s="1"/>
  <c r="BE10" i="6" s="1"/>
  <c r="BD8" i="6"/>
  <c r="BD9" i="6" s="1"/>
  <c r="BD10" i="6" s="1"/>
  <c r="BC8" i="6"/>
  <c r="BC9" i="6" s="1"/>
  <c r="BC10" i="6" s="1"/>
  <c r="BB8" i="6"/>
  <c r="BB9" i="6" s="1"/>
  <c r="BB10" i="6" s="1"/>
  <c r="BA8" i="6"/>
  <c r="BA9" i="6" s="1"/>
  <c r="BA10" i="6" s="1"/>
  <c r="AZ8" i="6"/>
  <c r="AZ9" i="6" s="1"/>
  <c r="AZ10" i="6" s="1"/>
  <c r="AY8" i="6"/>
  <c r="AY9" i="6" s="1"/>
  <c r="AY10" i="6" s="1"/>
  <c r="AX8" i="6"/>
  <c r="AX9" i="6" s="1"/>
  <c r="AX10" i="6" s="1"/>
  <c r="AW8" i="6"/>
  <c r="AW9" i="6" s="1"/>
  <c r="AW10" i="6" s="1"/>
  <c r="AV8" i="6"/>
  <c r="AV9" i="6" s="1"/>
  <c r="AV10" i="6" s="1"/>
  <c r="AU8" i="6"/>
  <c r="AU9" i="6" s="1"/>
  <c r="AU10" i="6" s="1"/>
  <c r="AT8" i="6"/>
  <c r="AT9" i="6" s="1"/>
  <c r="AT10" i="6" s="1"/>
  <c r="AS8" i="6"/>
  <c r="AS9" i="6" s="1"/>
  <c r="AS10" i="6" s="1"/>
  <c r="AR8" i="6"/>
  <c r="AR9" i="6" s="1"/>
  <c r="AR10" i="6" s="1"/>
  <c r="AQ8" i="6"/>
  <c r="AQ9" i="6" s="1"/>
  <c r="AQ10" i="6" s="1"/>
  <c r="AP8" i="6"/>
  <c r="AP9" i="6" s="1"/>
  <c r="AP10" i="6" s="1"/>
  <c r="AO8" i="6"/>
  <c r="AO9" i="6" s="1"/>
  <c r="AO10" i="6" s="1"/>
  <c r="AN8" i="6"/>
  <c r="AN9" i="6" s="1"/>
  <c r="AN10" i="6" s="1"/>
  <c r="AM8" i="6"/>
  <c r="AM9" i="6" s="1"/>
  <c r="AM10" i="6" s="1"/>
  <c r="AL8" i="6"/>
  <c r="AL9" i="6" s="1"/>
  <c r="AL10" i="6" s="1"/>
  <c r="AK8" i="6"/>
  <c r="AK9" i="6" s="1"/>
  <c r="AK10" i="6" s="1"/>
  <c r="AJ8" i="6"/>
  <c r="AJ9" i="6" s="1"/>
  <c r="AJ10" i="6" s="1"/>
  <c r="AI8" i="6"/>
  <c r="AI9" i="6" s="1"/>
  <c r="AI10" i="6" s="1"/>
  <c r="AH8" i="6"/>
  <c r="AH9" i="6" s="1"/>
  <c r="AH10" i="6" s="1"/>
  <c r="AG8" i="6"/>
  <c r="AG9" i="6" s="1"/>
  <c r="AG10" i="6" s="1"/>
  <c r="AF8" i="6"/>
  <c r="AF9" i="6" s="1"/>
  <c r="AF10" i="6" s="1"/>
  <c r="AE8" i="6"/>
  <c r="AE9" i="6" s="1"/>
  <c r="AE10" i="6" s="1"/>
  <c r="AD8" i="6"/>
  <c r="AD9" i="6" s="1"/>
  <c r="AD10" i="6" s="1"/>
  <c r="AC9" i="6"/>
  <c r="AC10" i="6" s="1"/>
  <c r="AA9" i="6"/>
  <c r="AA10" i="6" s="1"/>
  <c r="Z9" i="6"/>
  <c r="Z10" i="6" s="1"/>
  <c r="Y9" i="6"/>
  <c r="Y10" i="6" s="1"/>
  <c r="W9" i="6"/>
  <c r="W10" i="6" s="1"/>
  <c r="V9" i="6"/>
  <c r="V10" i="6" s="1"/>
  <c r="U9" i="6"/>
  <c r="U10" i="6" s="1"/>
  <c r="T9" i="6"/>
  <c r="T10" i="6" s="1"/>
  <c r="S9" i="6"/>
  <c r="S10" i="6" s="1"/>
  <c r="R9" i="6"/>
  <c r="R10" i="6" s="1"/>
  <c r="Q9" i="6"/>
  <c r="C10" i="6"/>
  <c r="AB9" i="6"/>
  <c r="AB10" i="6" s="1"/>
  <c r="X9" i="6"/>
  <c r="X10" i="6" s="1"/>
  <c r="I4" i="1"/>
  <c r="Q10" i="6" l="1"/>
  <c r="L8" i="1"/>
  <c r="L9" i="1" s="1"/>
  <c r="L10" i="1" s="1"/>
  <c r="D8" i="1"/>
  <c r="D9" i="1" s="1"/>
  <c r="D10" i="1" s="1"/>
  <c r="E8" i="1"/>
  <c r="E9" i="1" s="1"/>
  <c r="E10" i="1" s="1"/>
  <c r="F8" i="1"/>
  <c r="F9" i="1" s="1"/>
  <c r="F10" i="1" s="1"/>
  <c r="G8" i="1"/>
  <c r="G9" i="1" s="1"/>
  <c r="G10" i="1" s="1"/>
  <c r="H8" i="1"/>
  <c r="H9" i="1" s="1"/>
  <c r="H10" i="1" s="1"/>
  <c r="I8" i="1"/>
  <c r="I9" i="1" s="1"/>
  <c r="I10" i="1" s="1"/>
  <c r="J8" i="1"/>
  <c r="J9" i="1" s="1"/>
  <c r="J10" i="1" s="1"/>
  <c r="K8" i="1"/>
  <c r="K9" i="1" s="1"/>
  <c r="K10" i="1" s="1"/>
  <c r="AE9" i="1"/>
  <c r="AE10" i="1" s="1"/>
  <c r="AF9" i="1"/>
  <c r="AF10" i="1" s="1"/>
  <c r="AG9" i="1"/>
  <c r="AG10" i="1" s="1"/>
  <c r="AH9" i="1"/>
  <c r="AH10" i="1" s="1"/>
  <c r="AI9" i="1"/>
  <c r="AI10" i="1" s="1"/>
  <c r="AJ9" i="1"/>
  <c r="AJ10" i="1" s="1"/>
  <c r="AK9" i="1"/>
  <c r="AK10" i="1" s="1"/>
  <c r="AL9" i="1"/>
  <c r="AL10" i="1" s="1"/>
  <c r="AM9" i="1"/>
  <c r="AM10" i="1" s="1"/>
  <c r="AN9" i="1"/>
  <c r="AN10" i="1" s="1"/>
  <c r="AO9" i="1"/>
  <c r="AO10" i="1" s="1"/>
  <c r="AP9" i="1"/>
  <c r="AP10" i="1" s="1"/>
  <c r="AQ9" i="1"/>
  <c r="AQ10" i="1" s="1"/>
  <c r="AR9" i="1"/>
  <c r="AR10" i="1" s="1"/>
  <c r="AS9" i="1"/>
  <c r="AS10" i="1" s="1"/>
  <c r="AT9" i="1"/>
  <c r="AT10" i="1" s="1"/>
  <c r="AU9" i="1"/>
  <c r="AU10" i="1" s="1"/>
  <c r="AV9" i="1"/>
  <c r="AV10" i="1" s="1"/>
  <c r="AW9" i="1"/>
  <c r="AW10" i="1" s="1"/>
  <c r="AX9" i="1"/>
  <c r="AX10" i="1" s="1"/>
  <c r="AY9" i="1"/>
  <c r="AY10" i="1" s="1"/>
  <c r="AZ9" i="1"/>
  <c r="AZ10" i="1" s="1"/>
  <c r="BA9" i="1"/>
  <c r="BA10" i="1" s="1"/>
  <c r="BB9" i="1"/>
  <c r="BB10" i="1" s="1"/>
  <c r="BC9" i="1"/>
  <c r="BC10" i="1" s="1"/>
  <c r="BD9" i="1"/>
  <c r="BD10" i="1" s="1"/>
  <c r="BE9" i="1"/>
  <c r="BE10" i="1" s="1"/>
  <c r="BF9" i="1"/>
  <c r="BF10" i="1" s="1"/>
  <c r="BG9" i="1"/>
  <c r="BG10" i="1" s="1"/>
  <c r="BH9" i="1"/>
  <c r="BH10" i="1" s="1"/>
  <c r="BI9" i="1"/>
  <c r="BI10" i="1" s="1"/>
  <c r="BJ9" i="1"/>
  <c r="BJ10" i="1" s="1"/>
  <c r="BK9" i="1"/>
  <c r="BK10" i="1" s="1"/>
  <c r="BL9" i="1"/>
  <c r="BL10" i="1" s="1"/>
  <c r="BM9" i="1"/>
  <c r="BM10" i="1" s="1"/>
  <c r="BN9" i="1"/>
  <c r="BN10" i="1" s="1"/>
  <c r="BO9" i="1"/>
  <c r="BO10" i="1" s="1"/>
  <c r="BP9" i="1"/>
  <c r="BP10" i="1" s="1"/>
  <c r="BQ9" i="1"/>
  <c r="BQ10" i="1" s="1"/>
  <c r="BR9" i="1"/>
  <c r="BR10" i="1" s="1"/>
  <c r="BS9" i="1"/>
  <c r="BS10" i="1" s="1"/>
  <c r="BT9" i="1"/>
  <c r="BT10" i="1" s="1"/>
  <c r="BU9" i="1"/>
  <c r="BU10" i="1" s="1"/>
  <c r="BV9" i="1"/>
  <c r="BV10" i="1" s="1"/>
  <c r="BW9" i="1"/>
  <c r="BW10" i="1" s="1"/>
  <c r="BX9" i="1"/>
  <c r="BX10" i="1" s="1"/>
  <c r="BY9" i="1"/>
  <c r="BY10" i="1" s="1"/>
  <c r="BZ9" i="1"/>
  <c r="BZ10" i="1" s="1"/>
  <c r="CA9" i="1"/>
  <c r="CA10" i="1" s="1"/>
  <c r="CB9" i="1"/>
  <c r="CB10" i="1" s="1"/>
  <c r="CC9" i="1"/>
  <c r="CC10" i="1" s="1"/>
  <c r="CD9" i="1"/>
  <c r="CD10" i="1" s="1"/>
  <c r="CE9" i="1"/>
  <c r="CE10" i="1" s="1"/>
  <c r="CF9" i="1"/>
  <c r="CF10" i="1" s="1"/>
  <c r="CG9" i="1"/>
  <c r="CG10" i="1" s="1"/>
  <c r="CH9" i="1"/>
  <c r="CH10" i="1" s="1"/>
  <c r="CI9" i="1"/>
  <c r="CI10" i="1" s="1"/>
  <c r="CJ9" i="1"/>
  <c r="CJ10" i="1" s="1"/>
  <c r="CK9" i="1"/>
  <c r="CK10" i="1" s="1"/>
  <c r="CL9" i="1"/>
  <c r="CL10" i="1" s="1"/>
  <c r="CM9" i="1"/>
  <c r="CM10" i="1" s="1"/>
  <c r="C8" i="1"/>
  <c r="C12" i="6" l="1"/>
  <c r="G8" i="16" s="1"/>
  <c r="C12" i="8"/>
  <c r="G7" i="16" s="1"/>
  <c r="C9" i="1"/>
  <c r="C10" i="1" s="1"/>
  <c r="B20" i="6" l="1"/>
  <c r="F8" i="16" s="1"/>
  <c r="B20" i="8"/>
  <c r="D20" i="8" s="1"/>
  <c r="C12" i="1"/>
  <c r="G6" i="16" s="1"/>
  <c r="D20" i="6" l="1"/>
  <c r="F7" i="16"/>
  <c r="B20" i="1"/>
  <c r="D20" i="1" l="1"/>
  <c r="F6" i="16"/>
</calcChain>
</file>

<file path=xl/sharedStrings.xml><?xml version="1.0" encoding="utf-8"?>
<sst xmlns="http://schemas.openxmlformats.org/spreadsheetml/2006/main" count="573" uniqueCount="260">
  <si>
    <t>Rмп</t>
  </si>
  <si>
    <t>Степень достижения целевых показателей (индикаторов) (Rᴍᴨ)</t>
  </si>
  <si>
    <t>Полнота использования запланированных на реализацию МП средств (Dᴍᴨ)</t>
  </si>
  <si>
    <r>
      <t>Эффективность реализации муниципальной программы (Э</t>
    </r>
    <r>
      <rPr>
        <b/>
        <sz val="11"/>
        <color theme="1"/>
        <rFont val="Calibri"/>
        <family val="2"/>
        <charset val="204"/>
      </rPr>
      <t>ᴍᴨ)</t>
    </r>
  </si>
  <si>
    <t>Тенденция развития*</t>
  </si>
  <si>
    <t>* Если фактический показатель должен увеличиться относительно планового, то ставим 1; если фактический показатель должен уменьшиться, то ставим 0.</t>
  </si>
  <si>
    <t>Ri</t>
  </si>
  <si>
    <t xml:space="preserve">Количество показателей </t>
  </si>
  <si>
    <t>Критерии оценки эффективности муниципальной программы (код из приложения № 1 муниципальной программы (например 01.1.1, 01.01.02, 01.01.03 и т.д.))</t>
  </si>
  <si>
    <t>07.3.1</t>
  </si>
  <si>
    <t>07.3.2</t>
  </si>
  <si>
    <t>07.3.3</t>
  </si>
  <si>
    <t>07.3.4</t>
  </si>
  <si>
    <t>07.4.1</t>
  </si>
  <si>
    <t>07.4.2</t>
  </si>
  <si>
    <t>07.4.3</t>
  </si>
  <si>
    <t>07.4.4</t>
  </si>
  <si>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</si>
  <si>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</si>
  <si>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соисполнители</t>
  </si>
  <si>
    <t>Код бюджетной классификации</t>
  </si>
  <si>
    <t>Расходы бюджета муниципального образования, тыс. рублей</t>
  </si>
  <si>
    <t>Кассовые расходы, %</t>
  </si>
  <si>
    <t>МП</t>
  </si>
  <si>
    <t>Пп</t>
  </si>
  <si>
    <t>ОМ</t>
  </si>
  <si>
    <t>М</t>
  </si>
  <si>
    <t>ГРБС</t>
  </si>
  <si>
    <t>Рз</t>
  </si>
  <si>
    <t>Пр</t>
  </si>
  <si>
    <t>ЦС</t>
  </si>
  <si>
    <t>ВР</t>
  </si>
  <si>
    <t>План на отчетный год</t>
  </si>
  <si>
    <t>Кассовое исполнение на конец отчетного периода</t>
  </si>
  <si>
    <t>К плану на отчетный период</t>
  </si>
  <si>
    <t>Всего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</si>
  <si>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</si>
  <si>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</si>
  <si>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</si>
  <si>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Отношение фактических расходов к оценке расходов, %</t>
  </si>
  <si>
    <t>Показатель применения меры</t>
  </si>
  <si>
    <t>Фактические расходы на отчетную дату</t>
  </si>
  <si>
    <t>в том числе: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</si>
  <si>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</si>
  <si>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</si>
  <si>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</si>
  <si>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субвенции из бюджетов муниципальных - образований сельских поселений </t>
  </si>
  <si>
    <t>средства бюджетов других уровней бюджетной системы Российской Федерации</t>
  </si>
  <si>
    <t>иные источники</t>
  </si>
  <si>
    <t>Наименование подпрограммы, основного мероприятия, мероприятия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</si>
  <si>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</si>
  <si>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</si>
  <si>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</si>
  <si>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>07</t>
  </si>
  <si>
    <t>Мониторинг ситуации в сельском хозяйстве района, в том числе финансово-экономического состояния сельскохозяйственных организаций района</t>
  </si>
  <si>
    <t>Осуществление мониторинга развития сельского хозяйства района, выявление проблем, принятие мер реагирования</t>
  </si>
  <si>
    <t>Предоставление консультационных услуг по вопросам, отнесенным к сфере агропромышленного комплекса</t>
  </si>
  <si>
    <t>Повышение квалификации руководителей и специалистов сельскохозяйственных организаций района</t>
  </si>
  <si>
    <t>Повышение информированности сельскохозяйственных товаропроизводителей о государственной поддержке из бюджетов всех уровней</t>
  </si>
  <si>
    <t xml:space="preserve">Наименование муниципальной услуги (работы) </t>
  </si>
  <si>
    <t>Наименование показателя</t>
  </si>
  <si>
    <t>Единица измерения</t>
  </si>
  <si>
    <t>Значение показателя объема муниципальной услуги</t>
  </si>
  <si>
    <t>План</t>
  </si>
  <si>
    <t>Факт</t>
  </si>
  <si>
    <t>Относительное отклонение, %</t>
  </si>
  <si>
    <t>План на отчетный период</t>
  </si>
  <si>
    <t>Кассовое исполнение на конец отчетного года</t>
  </si>
  <si>
    <t>К плану на отчетный год</t>
  </si>
  <si>
    <t>__________________________</t>
  </si>
  <si>
    <t>Код аналитичекой программной классификации</t>
  </si>
  <si>
    <t>№ п/п</t>
  </si>
  <si>
    <t>Наименование целевого показателя (индикатора)</t>
  </si>
  <si>
    <t>Значение целевого показателя (индикатора)</t>
  </si>
  <si>
    <t>Абсолютное отклонение факта от плана</t>
  </si>
  <si>
    <t>Относительное отклонение факта от плана,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</si>
  <si>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</si>
  <si>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</si>
  <si>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%</t>
  </si>
  <si>
    <t>Индекс производства продукции сельского хозяйства в хозяйствах всех категорий  (в сопоставимых ценах)</t>
  </si>
  <si>
    <t>Валовый сбор зерна в весе после доработки</t>
  </si>
  <si>
    <t>тонн</t>
  </si>
  <si>
    <t>Валовое производство молока</t>
  </si>
  <si>
    <t>Общая посевная площадь</t>
  </si>
  <si>
    <t>га</t>
  </si>
  <si>
    <t>Общее поголовье крупного рогатого скота</t>
  </si>
  <si>
    <t>голов</t>
  </si>
  <si>
    <t>Доля прибыльных сельскохозяйственных организаций в общем их числе</t>
  </si>
  <si>
    <t>Ед.</t>
  </si>
  <si>
    <t>Вид правового акта</t>
  </si>
  <si>
    <t xml:space="preserve">Дата принятия </t>
  </si>
  <si>
    <t>Номер</t>
  </si>
  <si>
    <t>Суть изменений (краткое изложение)</t>
  </si>
  <si>
    <t>Муниципальная 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</si>
  <si>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</si>
  <si>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</si>
  <si>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</si>
  <si>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целевых показателей  муниципальной программы (подпрограммы) (результативность)</t>
  </si>
  <si>
    <t>Полнота использования запланированных средств муниципальной программы (подпрограммы</t>
  </si>
  <si>
    <t>ЭМП</t>
  </si>
  <si>
    <t>RМП</t>
  </si>
  <si>
    <t>DМП</t>
  </si>
  <si>
    <t>2</t>
  </si>
  <si>
    <t xml:space="preserve">Срок выполнения планов </t>
  </si>
  <si>
    <t>Срок выполнения фактически</t>
  </si>
  <si>
    <t>Управление финансов</t>
  </si>
  <si>
    <t>01</t>
  </si>
  <si>
    <t>02</t>
  </si>
  <si>
    <t>03</t>
  </si>
  <si>
    <t>04</t>
  </si>
  <si>
    <t>Общая площадь, засоренная борщевиком Сосновского</t>
  </si>
  <si>
    <t>08</t>
  </si>
  <si>
    <t>Управление экономического развития и сельского хозяйства</t>
  </si>
  <si>
    <t>Управление строительства и муниципального хозяйства</t>
  </si>
  <si>
    <t>Мероприятия, направленные на развитие агропромышленного комплекса Завьяловского района</t>
  </si>
  <si>
    <t>Организация и проведение торжественных мероприятий в сфере сельского хозяйства в целях повышения профессионального мастерства, распространения передового опыта и подведения итогов в области сельского хозяйства</t>
  </si>
  <si>
    <t>Ведение автоматизированного учета в области животноводства</t>
  </si>
  <si>
    <t>Содействие в реализации комплекса мер (химический метод, механический метод и смешанный метод), направленных на уничтожение борщевика Сосновского</t>
  </si>
  <si>
    <t>Содержание скотомогильников (биотермических ям) и мест захоронения животных, павших от сибирской язвы, и ликвидация неиспользуемых скотомогильников (биотермических ям)</t>
  </si>
  <si>
    <t xml:space="preserve">Софинансирование мероприятий, направленных на обеспечение комплексного развития сельских территорий в рамках
ведомственной целевой программы «Современный облик сельских территорий» государственной программы Российской Федерации «Комплексное развитие сельских территорий»
</t>
  </si>
  <si>
    <t>«Развитие агропромышленного комплекса Завьяловского района»</t>
  </si>
  <si>
    <t xml:space="preserve">«Развитие сельскохозяйственной отрасли Завьяловского района» </t>
  </si>
  <si>
    <t xml:space="preserve">Подпрограмма «Развитие сельскохозяйственной отрасли Завьяловского района» </t>
  </si>
  <si>
    <t xml:space="preserve">Управление экономического развития и сельского хозяйства </t>
  </si>
  <si>
    <t>2020 - 2025 годы</t>
  </si>
  <si>
    <t>Содействие в подготовке инвестиционных проектов по созданию новых, расширению и модернизации существующих производств на территории муниципального образования «Завьяловский район» в сфере агропромышленного комплекса</t>
  </si>
  <si>
    <t xml:space="preserve">Проведение торжественных районных мероприятий в сфере сельского хозяйства,  поощрение лучших коллективов и работников </t>
  </si>
  <si>
    <t>Увеличение производства молока и его продуктивности</t>
  </si>
  <si>
    <t>Оказание методической и организационной помощи в получении финансовой поддержки в виде субсидий из бюджетов всех уровней Увеличение показателей эффективности отрасли сельского хозяйства</t>
  </si>
  <si>
    <t xml:space="preserve">Рациональное использование земель в сельскохозяйственных организациях </t>
  </si>
  <si>
    <t>Сохранение и увеличение площадей обрабатываемых сельскохозяйственными организациями,  увеличение урожайности сельскохозяйственных культур</t>
  </si>
  <si>
    <t>Организация и проведение совещаний руководителей и специалистов сельскохозяйственных организаций района</t>
  </si>
  <si>
    <t>Информирование сельскохозяйственных товаропроизводителей района о предоставляемой государственной поддержке из бюджетов всех уровней</t>
  </si>
  <si>
    <t>Реализация комплекса мер, направленных на обеспечение квалифицированными кадрами сельскохозяйственных организаций Завьяловского района (организационные мероприятия – прием на целевое обучение для получения высшего или среднего профессионального образования)</t>
  </si>
  <si>
    <t>Укомплектование организаций высококвалифицированными специалистами</t>
  </si>
  <si>
    <t>Содействие в предоставлении малым формам хозяйствования грантовой поддержки</t>
  </si>
  <si>
    <t>Увеличение производство сельхозпродукции и количества рабочих мест в субъектах малого и среднего предпринимательства</t>
  </si>
  <si>
    <t>Сокращение засоренных площадей особо опасным для жизни и здоровья людей растением – борщевиком Сосновского</t>
  </si>
  <si>
    <t>Благоустройство и содержание скотомогильников (биотермических ям) и мест захоронения животных, павших от сибирской язвы</t>
  </si>
  <si>
    <t xml:space="preserve">Мероприятия, направленные на обеспечение комплексного развития сельских территорий в рамках
ведомственной целевой программы «Современный облик сельских территорий» государственной программы Российской Федерации «Комплексное развитие сельских территорий»
</t>
  </si>
  <si>
    <t xml:space="preserve">Создание, реконструкция (модернизация), капитальный ремонт объектов социальной и культурной сферы (в том числе дошкольных образовательных и общеобразовательных организаций, медицинских организаций, оказывающих первичную медико-санитарную помощь, объектов в сфере культуры, спортивных сооружений), объектов социального назначения, центров культурного развития и развития традиционных промыслов и ремесел </t>
  </si>
  <si>
    <t>Создание, реконструкция (модернизация), капитальный ремонт объектов социальной и культурной сферы</t>
  </si>
  <si>
    <t>Приобретение транспортных средств и оборудования (не бывшего в употреблении или эксплуатации) для обеспечения функционирования существующих или эксплуатации объектов, создаваемых в рамках проектов (автобусов, автомобильного санитарного транспорта, мобильных медицинских комплексов, оборудования для реализации проектов в области телемедицинских технологий, оборудования (компьютерная и периферийная техника) для предоставления дистанционных услуг (включая расширение государственных, образовательных, коммерческих услуг)</t>
  </si>
  <si>
    <t>Приобретение транспортных средств и оборудования</t>
  </si>
  <si>
    <t>Развитие питьевого и технического водоснабжения и водоотведения</t>
  </si>
  <si>
    <t>Строительство или реконструкция систем водоотведения и канализации, очистных сооружений, станций обезжелезивания воды, локальных водопроводов, водозаборных сооружений</t>
  </si>
  <si>
    <t xml:space="preserve">Развитие объектов жилищно-коммунального хозяйства </t>
  </si>
  <si>
    <t>Строительство блочно-модульных котельных и перевод многоквартирных домов на индивидуальное отопление</t>
  </si>
  <si>
    <t xml:space="preserve">Развитие энергообеспечения </t>
  </si>
  <si>
    <t>Строительство, приобретение и монтаж газо-поршневых установок, газгольдеров, газораспределитель-ных сетей, строительство сетей электропередачи внутри муниципального образования, строительство уличных сетей освещения населенных пунктов (при обязательном использовании энергосберегающих технологий), строительство и оборудование автономных и возобновляемых источников энергии с применением технологий энергосбережения</t>
  </si>
  <si>
    <t xml:space="preserve">Развитие телекоммуникаций </t>
  </si>
  <si>
    <t>Приобретение и монтаж оборудования, строительство линий передачи данных, обеспечивающих возможность подключения к информационно-телекоммуникацион-ной сети «Интернет»</t>
  </si>
  <si>
    <t xml:space="preserve"> «Развитие агропромышленного комплекса Завьяловского района»</t>
  </si>
  <si>
    <t>1</t>
  </si>
  <si>
    <t>05</t>
  </si>
  <si>
    <t>06</t>
  </si>
  <si>
    <t>09</t>
  </si>
  <si>
    <t>Количество вновь созданных субъектов малого и среднего предпринимательства</t>
  </si>
  <si>
    <t>Количество вновь созданных сельскохозяйственных потребительских кооперативов</t>
  </si>
  <si>
    <t>Га</t>
  </si>
  <si>
    <t>Количество реализованных проектов комплексного развития сельских территорий</t>
  </si>
  <si>
    <t>08.1.01</t>
  </si>
  <si>
    <t>08.1.02</t>
  </si>
  <si>
    <t>08.1.03</t>
  </si>
  <si>
    <t>08.1.04</t>
  </si>
  <si>
    <t>08.1.05</t>
  </si>
  <si>
    <t>08.1.06</t>
  </si>
  <si>
    <t>08.1.07</t>
  </si>
  <si>
    <t>08.1.08</t>
  </si>
  <si>
    <t>08.1.09</t>
  </si>
  <si>
    <t>Факт за 2019 год</t>
  </si>
  <si>
    <t>08.2.01</t>
  </si>
  <si>
    <t>Уточнены объемы ресурсного обеспечения программы</t>
  </si>
  <si>
    <t>«Развитие сельскохозяйственной отрасли Завьяловского района»</t>
  </si>
  <si>
    <t>612</t>
  </si>
  <si>
    <t>540</t>
  </si>
  <si>
    <t xml:space="preserve">Предоставление консультационных услуг сельхозтоваропроизводителям и жителям по вопросам трудоустройства, целевого обучения, профориентации, агрономии, ветеринарии, применения биологических, химических, и других препаратов, бухгалтерского учета и другим вопросам, отнесенным к сфере агропромышленного комплекса
</t>
  </si>
  <si>
    <t>244</t>
  </si>
  <si>
    <t>Проводится ежемесячный, ежеквартальный, годовой  мониторинг (данная информация предоставляется в министерство сельского хозяйства и продовольствия УР.</t>
  </si>
  <si>
    <t>Отсутствие заинтересованных лиц</t>
  </si>
  <si>
    <t>Приаэродромная территоия</t>
  </si>
  <si>
    <t>0810160110</t>
  </si>
  <si>
    <t>0810162010</t>
  </si>
  <si>
    <t>0810162011</t>
  </si>
  <si>
    <t>0810109020</t>
  </si>
  <si>
    <t>Сводная бюджетная роспись на 1 января отчетного года</t>
  </si>
  <si>
    <t>Сводная бюджетная роспись на отчетную дату</t>
  </si>
  <si>
    <t>К плану на 1 января отчетного года</t>
  </si>
  <si>
    <t>К плану на отчетную дату</t>
  </si>
  <si>
    <r>
      <t>Оценка расходов согласно муниципальной программе и сводной бюджетной росписи на отчетную дату</t>
    </r>
    <r>
      <rPr>
        <sz val="10"/>
        <rFont val="Calibri"/>
        <family val="2"/>
        <charset val="204"/>
      </rPr>
      <t>*</t>
    </r>
  </si>
  <si>
    <t>Мероприятия, направленные на благоустройство сельских территорий в рамках ведомственного проекта «Благоустройство сельских территорий» направления (подпрограммы) «Создание и развитие инфраструктуры на сельских территориях» государственной программы Российской Федерации «Комплексное развитие сельских территорий»</t>
  </si>
  <si>
    <t>Мероприятия по благоустройству сельских территорий</t>
  </si>
  <si>
    <t xml:space="preserve">Управление экономического развития и сельского хозяйства
Территориальные органы
</t>
  </si>
  <si>
    <t>Управление экономического развития и сельского хозяйства
Территориальные органы</t>
  </si>
  <si>
    <t>2021 - 2025 годы</t>
  </si>
  <si>
    <t>2022 - 2025 годы</t>
  </si>
  <si>
    <t xml:space="preserve">Создание и обустройство зон отдыха, спортивных и детских игровых площадок, площадок для занятия адаптивной физической культурой и адаптивным спортом для лиц с ограниченными возможностями здоровья;
организация освещения территории, включая архитектурную подсветку зданий, строений, сооружений, в том числе с использованием энергосберегающих технологий; организация пешеходных коммуникаций, в том числе тротуаров, аллей, велосипедных дорожек, тропинок;
создание и обустройство мест автомобильных и велосипедных парковок;
ремонтно-восстановительные работы улично-дорожной сети и дворовых проездов;
организация оформления фасадов (внешнего вида) зданий (административных зданий, объектов социальной сферы, объектов инфраструктуры и др.), находящихся в муниципальной собственности, а также установка (обустройство) ограждений, прилегающих к общественным территориям, газонных и тротуарных ограждений; обустройство территории в целях обеспечения беспрепятственного передвижения инвалидов и других маломобильных групп населения; организация ливневых стоков;
обустройство общественных колодцев и водоразборных колонок;
обустройство площадок накопления твердых коммунальных отходов;
сохранение и восстановление природных ландшафтов и историко-культурных памятников
</t>
  </si>
  <si>
    <t>2022 год</t>
  </si>
  <si>
    <t>В 2022 году программа для автоматизированного учета не обновлялась</t>
  </si>
  <si>
    <t>Посевная площадь (без ЛПХ) - 37184 га,  что на 2776 га выше уровня 2020 года. Валовый сбор зерна составил 36328,8 тонн с урожайностью 27,7 ц/га. Вовлечение в оборот неиспользуемых земель сельскохозяйственного назначения (площадь) - 285, 4953 га.</t>
  </si>
  <si>
    <t xml:space="preserve">В 2022 году управлением было организовано 2 Совета АПК, где были рассмотрены основные вопросы деятельности АПК, было организовано 3 совещания при главе МО «Завьяловский район» по ПАТ, прием 24 формы у организаций АПК при Заместителе министра сельского хозяйства и продовольствия УР (2 встречи). </t>
  </si>
  <si>
    <t>Получено субсидий всего из всех уровней бюджета 171,6 млн. руб., что 14,4 % больше 2021 года, в т.ч. сельхозорганизации и КФХ - 94,3 млн. руб., что на 3 % выше 2021 года.</t>
  </si>
  <si>
    <r>
      <rPr>
        <sz val="11"/>
        <rFont val="Times New Roman"/>
        <family val="1"/>
        <charset val="204"/>
      </rPr>
      <t>В 2022 году ООО «Совхоз - Правда», АО "Путь Ильича", ООО "Восточный" и ООО "Птицефабрика "Вараксино" воспользовались государственной поддержки, такой, как возмещение части затрат по заключенным с работниками ученическим договорам и договорам о целевом обучении и получили 13 500 руб., а также возмещение части затрат, связанных с оплатой труда и проживанием студентов, привлеченных для прохождение производственной практики, общая сумма составила 639 тыс. руб.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Заключен договор о целевом обучении 1 человека - направление ветеринария.</t>
    </r>
  </si>
  <si>
    <t xml:space="preserve">В 2022 году 4 начинающих фермеров получили гранты на развитие своего КФХ на общую сумму 13, 7 млн. руб., 2 фермерских хозяйства получили гранты на развитие семейных ферм на общую сумму - 25 млн.руб.  </t>
  </si>
  <si>
    <t>Из бюджета направлено на борьбу с борьщевиком Сосновского 2265 тыс.руб. Обработано муниципальных земель - 164 га.</t>
  </si>
  <si>
    <t xml:space="preserve">Ведется строительство животноводческих комплексов АО "имени Азина" на 1000 голов, в декабре 2022 был открыт корпус на 500 голов с доильным залом. </t>
  </si>
  <si>
    <t xml:space="preserve">Факт на начало отчетного периода (за 2021 год) </t>
  </si>
  <si>
    <t xml:space="preserve">План на конец отчетного (текущего года) 2022 год </t>
  </si>
  <si>
    <t>Факт  на конец отчетного периода 2022 год</t>
  </si>
  <si>
    <t>Количество реализованных проектов по благоустройству сельских территорий</t>
  </si>
  <si>
    <t>08.2.02</t>
  </si>
  <si>
    <t>Реализация регионального проекта "Создание системы поддержки фермеров и развитие сельской кооперации"</t>
  </si>
  <si>
    <t>В связи с благоприятными погодными условиям и соблюдением технологиии был собран хороший урожвй</t>
  </si>
  <si>
    <t xml:space="preserve">В связи с увеличением поголовья коров в АО "Путь Ильича", АО "имени Азина", ИП ГКФХ Мухаметзянов Р.А. и КХ Пономарева Д.И. </t>
  </si>
  <si>
    <t>Основное увеличение посевных площадей наблюдается в КФХ</t>
  </si>
  <si>
    <t>Сокращение поголовья в ООО "Заря" и ООО "Русская нива"</t>
  </si>
  <si>
    <t>За счет увеличения бюджетных средств на борьбу с борщевиком Сосновского</t>
  </si>
  <si>
    <t>Финансирование на 2022 год не было предусмотрено</t>
  </si>
  <si>
    <t>242</t>
  </si>
  <si>
    <t>0800162011</t>
  </si>
  <si>
    <t>Софинансирование мероприятий, направленных на благоустройство сельских территорий в рамках ведомственного проекта «Благоустройство сельских территорий» направления (подпрограммы) «Создание и развитие инфраструктуры на сельских территориях» государственной программы Российской Федерации «Комплексное развитие сельских территорий»</t>
  </si>
  <si>
    <t>0820162012</t>
  </si>
  <si>
    <t>280</t>
  </si>
  <si>
    <t>0820165769</t>
  </si>
  <si>
    <t>Подпрограмма «Развитие сельскохозяйственной отрасли Завьяловского района»</t>
  </si>
  <si>
    <t xml:space="preserve">Программа «Развитие агропромышленного комплекса Завьяловского района» </t>
  </si>
  <si>
    <t>Форма 6. Сведения о внесенных за отчетный период изменениях в муниципальную программу «Развитие агропромышленного комплекса Завьяловского района» за 2022 год</t>
  </si>
  <si>
    <t>Постановление Администрации муниципального образования "Муниципальный округ Завьяловксий район Удмуртской Республики"</t>
  </si>
  <si>
    <t>0820265769</t>
  </si>
  <si>
    <t>08202L5769</t>
  </si>
  <si>
    <t>0810162030</t>
  </si>
  <si>
    <t>План на конец  2022 года</t>
  </si>
  <si>
    <t>Факт на конец 2022 года</t>
  </si>
  <si>
    <t xml:space="preserve">Оценка эффективности реализации муниципальной программы «Развитие агропромышленного комплекса Завьяловского района» за 2022 год
</t>
  </si>
  <si>
    <t>Факт за 2021 год</t>
  </si>
  <si>
    <t>Оценка эффективности реализации подпрограммы «Развитие сельскохозяйственной отрасли Завьяловского района» муниципальной программы «Развитие агропромышленного комплекса Завьяловского района» за 2022 год</t>
  </si>
  <si>
    <t>Форма 1. ОТЧЕТ об использовании бюджетных ассигнований бюджета муниципального образования "Завьяловский район" на реализацию муниципальной программы «Развитие агропромышленного комплекса Завьяловского района» за 2022 год</t>
  </si>
  <si>
    <t xml:space="preserve">В марте 2022 года в рамках Совета АПК состоялось подведение итогов  работы в животноводстве за 2021 год, где  сельскохозяйственные организации были отмечены Благодарностью Главы муниципального образования «Завьяловский район». Переходящий кубок Главы МО "Муниципальный округ Завьяловский район УР" был вручен АО "Путь Ильича". В октябре 2022 года состоялось торжественное мероприятие, посвященное Дню работника сельского хозяйства и продовольствия, где были отмечены лучшие работники АПК наградами разного уровня  </t>
  </si>
  <si>
    <t xml:space="preserve">Прдоставленны консультации по вопросам, отнесенным к сфере агропромышленного комплекса. Повысили квалификацию в 2022 году 414 специалистов рабочих массовых профессий АПК. </t>
  </si>
  <si>
    <t>В 2022 году были ликвидированы 3 неиспользованных скотомогильника.</t>
  </si>
  <si>
    <t>Подпрограмма «Комплексное развитие сельских территорий в Завьяловском районе»</t>
  </si>
  <si>
    <t>«Комплексное развитие сельских территорий в Завьяловском районе»</t>
  </si>
  <si>
    <t>Управление культуры, спорта, молодежной политики и архивного дела</t>
  </si>
  <si>
    <t>Бюджет Завьяловского района</t>
  </si>
  <si>
    <t xml:space="preserve">собственные средства </t>
  </si>
  <si>
    <t xml:space="preserve">Форма 4. ОТЧЕТ о выполнении сводных показателей муниципальных заданий на оказание муниципальных услуг (выполнение работ) муниципальной программы «Развитие агропромышленного комплекса Завьяловского района» за 2022 год
</t>
  </si>
  <si>
    <t>Форма 3. Отчет о выполнении основных мероприятий муниципальной программы «Развитие агропромышленного комплекса Завьяловского района» за 2022 год</t>
  </si>
  <si>
    <t>Форма 2. ОТЧЕТ о расходах на реализацию муниципальной программы за счет всех источников финансирования «Развитие агропромышленного комплекса Завьяловского района» за 2022 год</t>
  </si>
  <si>
    <t xml:space="preserve">Оценка эффективности реализации  подпрограммы «Комплексное развитие сельских территорий в Завьяловском районе» муниципальной программы «Развитие агропромышленного комплекса Завьяловского района» за 2022 год
</t>
  </si>
  <si>
    <t>Форма 5. ОТЧЕТ о достигнутых значениях целевых показателей (индикаторов) муниципальной программы «Развитие агропромышленного комплекса Завьяловского района» за 2022 год</t>
  </si>
  <si>
    <t>Форма 7. Результаты оценки эффективности муниципальной программы «Развитие агропромышленного комплекса Завьяловского района» за 2022 год</t>
  </si>
  <si>
    <t>Заместитель главы Администрации муниципального образования «Муниципальный округ Завьяловский район Удмуртской Республики» по экономике, финансам и территориальному развитию</t>
  </si>
  <si>
    <t>Управление экономического развития и сельского хозяйства Администрации муниципального образования «Муниципальный округ Завьяловский район Удмуртской Республики»</t>
  </si>
  <si>
    <t xml:space="preserve">Расходы бюджета муниципального образования "Муниципальный округ Завьяловский район Удмуртской Республики" на оказание муниципальной услуги (выполнение работы), тыс. рублей </t>
  </si>
  <si>
    <t>Муниципальные задания на оказание муниципальных услуг, выполнение муниципальных работ муниципальными учреждениями муниципального образования "Муниципальный округ Завьяловский район Удмуртской Республики" муниципальной программы не доводятся</t>
  </si>
  <si>
    <t xml:space="preserve">Создана детская игровая площадка в с. Кияик. Реализация данного проекта позволила решить проблему нехватки мест семейного отдыха, отсутствия детских игровых площадок в с. Кияик. Детская площадка в центре села и непосредственной близости со школой и детским садом сделали её доступной и востребованной для большинства жителей села, особенно школьников и родителей с детьми дошкольного возраста. 
Реализация данного проекта позволила улучшить качество жизни населения, улучшить эстетическое состояние территории села, повысила комфортные условия проживания жителей.
</t>
  </si>
  <si>
    <t>Детская игровая  площадка в с. Кияик</t>
  </si>
  <si>
    <t>1 детская игровая площадка в с. Кияик</t>
  </si>
  <si>
    <t>Показатель перевыполнени в связи с тем, что 1 убыточная организация прекратила свою деятельность</t>
  </si>
  <si>
    <t>В связи с увеличением урожая зерновых культур и производства моока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</si>
</sst>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.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.5"/>
      <color theme="1"/>
      <name val="Calibri"/>
      <family val="2"/>
      <charset val="204"/>
      <scheme val="minor"/>
    </font>
    <font>
      <b/>
      <sz val="8.5"/>
      <color rgb="FF000000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0" fillId="0" borderId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9" fillId="0" borderId="0"/>
  </cellStyleXfs>
  <cellXfs count="374">
    <xf numFmtId="0" fontId="0" fillId="0" borderId="0" xfId="0"/>
    <xf numFmtId="0" fontId="0" fillId="4" borderId="1" xfId="0" applyFill="1" applyBorder="1" applyAlignment="1" applyProtection="1">
      <alignment horizontal="center" vertical="center"/>
      <protection locked="0"/>
    </xf>
    <xf numFmtId="0" fontId="0" fillId="4" borderId="1" xfId="0" applyFill="1" applyBorder="1" applyProtection="1"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2" fontId="1" fillId="2" borderId="1" xfId="0" applyNumberFormat="1" applyFont="1" applyFill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0" fontId="0" fillId="0" borderId="0" xfId="0" applyProtection="1"/>
    <xf numFmtId="2" fontId="0" fillId="0" borderId="0" xfId="0" applyNumberFormat="1" applyBorder="1" applyAlignment="1" applyProtection="1">
      <alignment horizontal="center" vertical="center"/>
    </xf>
    <xf numFmtId="1" fontId="0" fillId="0" borderId="1" xfId="0" applyNumberFormat="1" applyBorder="1" applyAlignment="1" applyProtection="1">
      <alignment horizontal="center" vertical="center"/>
    </xf>
    <xf numFmtId="2" fontId="1" fillId="3" borderId="0" xfId="0" applyNumberFormat="1" applyFont="1" applyFill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49" fontId="0" fillId="0" borderId="1" xfId="0" applyNumberFormat="1" applyBorder="1" applyAlignment="1" applyProtection="1">
      <alignment horizontal="center" vertical="center"/>
      <protection locked="0"/>
    </xf>
    <xf numFmtId="0" fontId="0" fillId="6" borderId="1" xfId="0" applyFill="1" applyBorder="1" applyAlignment="1" applyProtection="1">
      <alignment vertical="center"/>
      <protection locked="0"/>
    </xf>
    <xf numFmtId="0" fontId="0" fillId="6" borderId="1" xfId="0" applyFill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0" fillId="6" borderId="7" xfId="0" applyFill="1" applyBorder="1" applyAlignment="1" applyProtection="1">
      <alignment vertical="center"/>
      <protection locked="0"/>
    </xf>
    <xf numFmtId="0" fontId="0" fillId="6" borderId="7" xfId="0" applyFill="1" applyBorder="1" applyProtection="1">
      <protection locked="0"/>
    </xf>
    <xf numFmtId="0" fontId="0" fillId="7" borderId="7" xfId="0" applyFill="1" applyBorder="1" applyProtection="1">
      <protection locked="0"/>
    </xf>
    <xf numFmtId="0" fontId="0" fillId="7" borderId="1" xfId="0" applyFill="1" applyBorder="1" applyProtection="1"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2" fontId="1" fillId="2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0" fontId="13" fillId="0" borderId="0" xfId="0" applyFont="1"/>
    <xf numFmtId="0" fontId="15" fillId="0" borderId="0" xfId="0" applyFont="1" applyFill="1"/>
    <xf numFmtId="0" fontId="5" fillId="0" borderId="0" xfId="0" applyFont="1" applyFill="1" applyAlignment="1">
      <alignment horizontal="center"/>
    </xf>
    <xf numFmtId="49" fontId="6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18" fillId="0" borderId="18" xfId="0" applyFont="1" applyBorder="1" applyAlignment="1">
      <alignment horizontal="center" vertical="top" wrapText="1"/>
    </xf>
    <xf numFmtId="0" fontId="18" fillId="0" borderId="19" xfId="0" applyFont="1" applyBorder="1" applyAlignment="1">
      <alignment horizontal="center" vertical="top" wrapText="1"/>
    </xf>
    <xf numFmtId="0" fontId="18" fillId="0" borderId="20" xfId="0" applyFont="1" applyBorder="1" applyAlignment="1">
      <alignment horizontal="center" vertical="top" wrapText="1"/>
    </xf>
    <xf numFmtId="0" fontId="18" fillId="0" borderId="11" xfId="0" applyFont="1" applyBorder="1" applyAlignment="1">
      <alignment horizontal="center" vertical="top" wrapText="1"/>
    </xf>
    <xf numFmtId="0" fontId="18" fillId="0" borderId="12" xfId="0" applyFont="1" applyBorder="1" applyAlignment="1">
      <alignment horizontal="center" vertical="top" wrapText="1"/>
    </xf>
    <xf numFmtId="0" fontId="0" fillId="0" borderId="0" xfId="0"/>
    <xf numFmtId="164" fontId="0" fillId="4" borderId="1" xfId="0" applyNumberForma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justify" vertical="center" wrapText="1"/>
    </xf>
    <xf numFmtId="0" fontId="22" fillId="0" borderId="1" xfId="0" applyFont="1" applyBorder="1" applyAlignment="1">
      <alignment horizontal="center" vertical="center" wrapText="1"/>
    </xf>
    <xf numFmtId="49" fontId="0" fillId="0" borderId="7" xfId="0" applyNumberFormat="1" applyBorder="1" applyAlignment="1" applyProtection="1">
      <alignment horizontal="center" vertical="center"/>
      <protection locked="0"/>
    </xf>
    <xf numFmtId="2" fontId="0" fillId="0" borderId="7" xfId="0" applyNumberFormat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vertical="center"/>
      <protection locked="0"/>
    </xf>
    <xf numFmtId="0" fontId="0" fillId="3" borderId="0" xfId="0" applyFill="1" applyBorder="1" applyProtection="1">
      <protection locked="0"/>
    </xf>
    <xf numFmtId="2" fontId="0" fillId="3" borderId="0" xfId="0" applyNumberForma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3" borderId="1" xfId="0" applyFill="1" applyBorder="1"/>
    <xf numFmtId="0" fontId="0" fillId="3" borderId="0" xfId="0" applyFill="1"/>
    <xf numFmtId="0" fontId="0" fillId="3" borderId="1" xfId="0" applyFill="1" applyBorder="1" applyAlignment="1" applyProtection="1">
      <alignment vertical="center"/>
      <protection locked="0"/>
    </xf>
    <xf numFmtId="0" fontId="0" fillId="3" borderId="7" xfId="0" applyFill="1" applyBorder="1" applyAlignment="1" applyProtection="1">
      <alignment vertical="center"/>
      <protection locked="0"/>
    </xf>
    <xf numFmtId="2" fontId="0" fillId="3" borderId="1" xfId="0" applyNumberFormat="1" applyFill="1" applyBorder="1" applyAlignment="1" applyProtection="1">
      <alignment vertical="center"/>
      <protection locked="0"/>
    </xf>
    <xf numFmtId="0" fontId="0" fillId="3" borderId="7" xfId="0" applyFill="1" applyBorder="1" applyProtection="1">
      <protection locked="0"/>
    </xf>
    <xf numFmtId="0" fontId="0" fillId="3" borderId="1" xfId="0" applyFill="1" applyBorder="1" applyProtection="1">
      <protection locked="0"/>
    </xf>
    <xf numFmtId="2" fontId="0" fillId="3" borderId="1" xfId="0" applyNumberFormat="1" applyFill="1" applyBorder="1" applyProtection="1">
      <protection locked="0"/>
    </xf>
    <xf numFmtId="2" fontId="0" fillId="3" borderId="1" xfId="0" applyNumberFormat="1" applyFill="1" applyBorder="1" applyAlignment="1" applyProtection="1">
      <alignment horizontal="center" vertical="center"/>
    </xf>
    <xf numFmtId="2" fontId="0" fillId="0" borderId="8" xfId="0" applyNumberFormat="1" applyBorder="1" applyAlignment="1" applyProtection="1">
      <alignment horizontal="center" vertical="center"/>
    </xf>
    <xf numFmtId="0" fontId="15" fillId="8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8" fillId="9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0" fillId="9" borderId="1" xfId="0" applyFont="1" applyFill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top" wrapText="1"/>
    </xf>
    <xf numFmtId="0" fontId="0" fillId="0" borderId="0" xfId="0" applyFont="1"/>
    <xf numFmtId="0" fontId="27" fillId="0" borderId="0" xfId="0" applyFont="1" applyFill="1"/>
    <xf numFmtId="0" fontId="24" fillId="0" borderId="0" xfId="0" applyFont="1" applyFill="1" applyAlignment="1">
      <alignment horizontal="center"/>
    </xf>
    <xf numFmtId="0" fontId="27" fillId="0" borderId="0" xfId="0" applyFont="1"/>
    <xf numFmtId="0" fontId="27" fillId="0" borderId="1" xfId="0" applyFont="1" applyFill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164" fontId="23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164" fontId="2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8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left" vertical="top" wrapText="1"/>
    </xf>
    <xf numFmtId="49" fontId="15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0" fontId="0" fillId="3" borderId="0" xfId="0" applyFill="1" applyProtection="1"/>
    <xf numFmtId="2" fontId="27" fillId="0" borderId="0" xfId="0" applyNumberFormat="1" applyFont="1"/>
    <xf numFmtId="2" fontId="28" fillId="0" borderId="1" xfId="0" applyNumberFormat="1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2" fontId="0" fillId="0" borderId="0" xfId="0" applyNumberFormat="1" applyFont="1"/>
    <xf numFmtId="2" fontId="0" fillId="4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Fill="1" applyProtection="1"/>
    <xf numFmtId="2" fontId="0" fillId="0" borderId="1" xfId="0" applyNumberFormat="1" applyFill="1" applyBorder="1" applyAlignment="1" applyProtection="1">
      <alignment vertical="center"/>
      <protection locked="0"/>
    </xf>
    <xf numFmtId="0" fontId="0" fillId="0" borderId="1" xfId="0" applyFill="1" applyBorder="1" applyProtection="1">
      <protection locked="0"/>
    </xf>
    <xf numFmtId="2" fontId="0" fillId="0" borderId="1" xfId="0" applyNumberFormat="1" applyFill="1" applyBorder="1" applyProtection="1">
      <protection locked="0"/>
    </xf>
    <xf numFmtId="2" fontId="0" fillId="0" borderId="1" xfId="0" applyNumberFormat="1" applyFill="1" applyBorder="1" applyAlignment="1" applyProtection="1">
      <alignment horizontal="center" vertical="center"/>
    </xf>
    <xf numFmtId="2" fontId="0" fillId="0" borderId="7" xfId="0" applyNumberFormat="1" applyFill="1" applyBorder="1" applyAlignment="1" applyProtection="1">
      <alignment vertical="center"/>
      <protection locked="0"/>
    </xf>
    <xf numFmtId="0" fontId="10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6" xfId="0" applyFont="1" applyBorder="1" applyAlignment="1">
      <alignment vertical="center" wrapText="1"/>
    </xf>
    <xf numFmtId="0" fontId="11" fillId="3" borderId="6" xfId="0" applyFont="1" applyFill="1" applyBorder="1" applyAlignment="1">
      <alignment horizontal="left" vertical="top" wrapText="1"/>
    </xf>
    <xf numFmtId="0" fontId="11" fillId="3" borderId="6" xfId="0" applyFont="1" applyFill="1" applyBorder="1" applyAlignment="1">
      <alignment horizontal="left" wrapText="1"/>
    </xf>
    <xf numFmtId="0" fontId="21" fillId="3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2" fontId="28" fillId="6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21" fillId="3" borderId="8" xfId="0" applyFont="1" applyFill="1" applyBorder="1" applyAlignment="1">
      <alignment horizontal="center" vertical="center" wrapText="1"/>
    </xf>
    <xf numFmtId="0" fontId="17" fillId="0" borderId="0" xfId="0" applyFont="1"/>
    <xf numFmtId="2" fontId="0" fillId="0" borderId="7" xfId="0" applyNumberFormat="1" applyFill="1" applyBorder="1" applyProtection="1">
      <protection locked="0"/>
    </xf>
    <xf numFmtId="49" fontId="0" fillId="0" borderId="0" xfId="0" applyNumberFormat="1" applyBorder="1" applyAlignment="1" applyProtection="1">
      <alignment horizontal="center" vertical="center"/>
      <protection locked="0"/>
    </xf>
    <xf numFmtId="2" fontId="0" fillId="3" borderId="0" xfId="0" applyNumberFormat="1" applyFill="1" applyBorder="1" applyAlignment="1" applyProtection="1">
      <alignment vertical="center"/>
      <protection locked="0"/>
    </xf>
    <xf numFmtId="2" fontId="0" fillId="3" borderId="0" xfId="0" applyNumberFormat="1" applyFill="1" applyBorder="1" applyProtection="1">
      <protection locked="0"/>
    </xf>
    <xf numFmtId="1" fontId="0" fillId="0" borderId="7" xfId="0" applyNumberFormat="1" applyBorder="1" applyAlignment="1" applyProtection="1">
      <alignment horizontal="center" vertical="center"/>
    </xf>
    <xf numFmtId="0" fontId="0" fillId="4" borderId="0" xfId="0" applyFill="1" applyBorder="1" applyProtection="1">
      <protection locked="0"/>
    </xf>
    <xf numFmtId="0" fontId="0" fillId="6" borderId="0" xfId="0" applyFill="1" applyBorder="1" applyAlignment="1" applyProtection="1">
      <alignment vertical="center"/>
      <protection locked="0"/>
    </xf>
    <xf numFmtId="0" fontId="0" fillId="4" borderId="0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0" xfId="0" applyBorder="1" applyProtection="1"/>
    <xf numFmtId="2" fontId="0" fillId="3" borderId="7" xfId="0" applyNumberFormat="1" applyFill="1" applyBorder="1" applyAlignment="1" applyProtection="1">
      <alignment vertical="center"/>
      <protection locked="0"/>
    </xf>
    <xf numFmtId="2" fontId="0" fillId="3" borderId="7" xfId="0" applyNumberFormat="1" applyFill="1" applyBorder="1" applyProtection="1">
      <protection locked="0"/>
    </xf>
    <xf numFmtId="1" fontId="0" fillId="0" borderId="8" xfId="0" applyNumberFormat="1" applyBorder="1" applyAlignment="1" applyProtection="1">
      <alignment horizontal="center" vertical="center"/>
    </xf>
    <xf numFmtId="1" fontId="0" fillId="0" borderId="0" xfId="0" applyNumberFormat="1" applyBorder="1" applyAlignment="1" applyProtection="1">
      <alignment horizontal="center" vertical="center"/>
    </xf>
    <xf numFmtId="0" fontId="31" fillId="8" borderId="1" xfId="0" applyFont="1" applyFill="1" applyBorder="1" applyAlignment="1">
      <alignment vertical="top" wrapText="1"/>
    </xf>
    <xf numFmtId="0" fontId="31" fillId="8" borderId="10" xfId="0" applyFont="1" applyFill="1" applyBorder="1" applyAlignment="1">
      <alignment vertical="top" wrapText="1"/>
    </xf>
    <xf numFmtId="49" fontId="28" fillId="0" borderId="10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vertical="top" wrapText="1"/>
    </xf>
    <xf numFmtId="49" fontId="23" fillId="0" borderId="1" xfId="0" applyNumberFormat="1" applyFont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top" wrapText="1"/>
    </xf>
    <xf numFmtId="49" fontId="28" fillId="0" borderId="1" xfId="0" applyNumberFormat="1" applyFont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center" vertical="center"/>
    </xf>
    <xf numFmtId="0" fontId="1" fillId="0" borderId="6" xfId="0" applyFont="1" applyBorder="1" applyAlignment="1" applyProtection="1">
      <alignment vertical="center" wrapText="1"/>
    </xf>
    <xf numFmtId="0" fontId="32" fillId="8" borderId="1" xfId="0" applyFont="1" applyFill="1" applyBorder="1" applyAlignment="1">
      <alignment horizontal="justify" vertical="top"/>
    </xf>
    <xf numFmtId="0" fontId="31" fillId="0" borderId="0" xfId="0" applyFont="1" applyFill="1" applyAlignment="1">
      <alignment horizontal="justify" vertical="top"/>
    </xf>
    <xf numFmtId="0" fontId="33" fillId="0" borderId="0" xfId="0" applyFont="1"/>
    <xf numFmtId="0" fontId="33" fillId="0" borderId="0" xfId="0" applyFont="1" applyAlignment="1">
      <alignment horizontal="center" vertical="center" wrapText="1"/>
    </xf>
    <xf numFmtId="0" fontId="33" fillId="3" borderId="0" xfId="0" applyFont="1" applyFill="1"/>
    <xf numFmtId="0" fontId="33" fillId="3" borderId="0" xfId="0" applyFont="1" applyFill="1" applyAlignment="1">
      <alignment horizontal="center" vertical="center" wrapText="1"/>
    </xf>
    <xf numFmtId="0" fontId="6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 vertical="center" wrapText="1"/>
    </xf>
    <xf numFmtId="0" fontId="30" fillId="3" borderId="0" xfId="0" applyFont="1" applyFill="1" applyAlignment="1">
      <alignment horizontal="center"/>
    </xf>
    <xf numFmtId="49" fontId="34" fillId="0" borderId="6" xfId="0" applyNumberFormat="1" applyFont="1" applyBorder="1" applyAlignment="1">
      <alignment vertical="center"/>
    </xf>
    <xf numFmtId="49" fontId="34" fillId="0" borderId="1" xfId="0" applyNumberFormat="1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49" fontId="34" fillId="0" borderId="1" xfId="0" applyNumberFormat="1" applyFont="1" applyBorder="1" applyAlignment="1">
      <alignment vertical="center"/>
    </xf>
    <xf numFmtId="49" fontId="35" fillId="0" borderId="1" xfId="0" applyNumberFormat="1" applyFont="1" applyBorder="1" applyAlignment="1">
      <alignment horizontal="center" vertical="center" shrinkToFit="1"/>
    </xf>
    <xf numFmtId="0" fontId="36" fillId="0" borderId="1" xfId="0" applyFont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2" fontId="35" fillId="3" borderId="1" xfId="0" applyNumberFormat="1" applyFont="1" applyFill="1" applyBorder="1" applyAlignment="1">
      <alignment horizontal="center" vertical="center" shrinkToFit="1"/>
    </xf>
    <xf numFmtId="164" fontId="35" fillId="3" borderId="1" xfId="0" applyNumberFormat="1" applyFont="1" applyFill="1" applyBorder="1" applyAlignment="1">
      <alignment horizontal="center" vertical="center" shrinkToFit="1"/>
    </xf>
    <xf numFmtId="0" fontId="36" fillId="0" borderId="1" xfId="0" applyFont="1" applyBorder="1" applyAlignment="1">
      <alignment wrapText="1"/>
    </xf>
    <xf numFmtId="164" fontId="14" fillId="8" borderId="1" xfId="0" applyNumberFormat="1" applyFont="1" applyFill="1" applyBorder="1" applyAlignment="1">
      <alignment horizontal="center" vertical="center"/>
    </xf>
    <xf numFmtId="164" fontId="6" fillId="8" borderId="1" xfId="0" applyNumberFormat="1" applyFont="1" applyFill="1" applyBorder="1" applyAlignment="1">
      <alignment horizontal="center" vertical="center"/>
    </xf>
    <xf numFmtId="164" fontId="14" fillId="8" borderId="1" xfId="0" applyNumberFormat="1" applyFont="1" applyFill="1" applyBorder="1" applyAlignment="1">
      <alignment horizontal="center" vertical="center" shrinkToFit="1"/>
    </xf>
    <xf numFmtId="2" fontId="23" fillId="3" borderId="1" xfId="0" applyNumberFormat="1" applyFont="1" applyFill="1" applyBorder="1" applyAlignment="1">
      <alignment horizontal="center" vertical="center" wrapText="1"/>
    </xf>
    <xf numFmtId="2" fontId="23" fillId="3" borderId="7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  <protection locked="0"/>
    </xf>
    <xf numFmtId="49" fontId="23" fillId="0" borderId="10" xfId="0" applyNumberFormat="1" applyFont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 wrapText="1"/>
    </xf>
    <xf numFmtId="0" fontId="37" fillId="0" borderId="1" xfId="0" applyFont="1" applyFill="1" applyBorder="1" applyAlignment="1">
      <alignment vertical="top" wrapText="1"/>
    </xf>
    <xf numFmtId="0" fontId="23" fillId="3" borderId="1" xfId="0" applyFont="1" applyFill="1" applyBorder="1" applyAlignment="1">
      <alignment horizontal="left" vertical="top" wrapText="1"/>
    </xf>
    <xf numFmtId="0" fontId="23" fillId="3" borderId="0" xfId="0" applyFont="1" applyFill="1"/>
    <xf numFmtId="0" fontId="23" fillId="3" borderId="1" xfId="0" applyFont="1" applyFill="1" applyBorder="1"/>
    <xf numFmtId="0" fontId="23" fillId="3" borderId="6" xfId="0" applyFont="1" applyFill="1" applyBorder="1"/>
    <xf numFmtId="0" fontId="23" fillId="3" borderId="1" xfId="0" applyFont="1" applyFill="1" applyBorder="1" applyAlignment="1">
      <alignment wrapText="1"/>
    </xf>
    <xf numFmtId="0" fontId="15" fillId="0" borderId="11" xfId="0" applyFont="1" applyBorder="1" applyAlignment="1">
      <alignment horizontal="center" vertical="center" wrapText="1"/>
    </xf>
    <xf numFmtId="0" fontId="15" fillId="0" borderId="11" xfId="0" applyFont="1" applyFill="1" applyBorder="1" applyAlignment="1">
      <alignment vertical="center" wrapText="1"/>
    </xf>
    <xf numFmtId="14" fontId="15" fillId="0" borderId="22" xfId="0" applyNumberFormat="1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top" wrapText="1"/>
    </xf>
    <xf numFmtId="0" fontId="27" fillId="8" borderId="1" xfId="0" applyFont="1" applyFill="1" applyBorder="1" applyAlignment="1">
      <alignment horizontal="left" vertical="top" wrapText="1"/>
    </xf>
    <xf numFmtId="165" fontId="23" fillId="0" borderId="1" xfId="0" applyNumberFormat="1" applyFont="1" applyBorder="1" applyAlignment="1">
      <alignment horizontal="center" vertical="center" wrapText="1"/>
    </xf>
    <xf numFmtId="0" fontId="23" fillId="3" borderId="1" xfId="0" applyFont="1" applyFill="1" applyBorder="1" applyAlignment="1">
      <alignment vertical="top" wrapText="1"/>
    </xf>
    <xf numFmtId="49" fontId="23" fillId="0" borderId="10" xfId="0" applyNumberFormat="1" applyFont="1" applyBorder="1" applyAlignment="1">
      <alignment horizontal="center" vertical="center" wrapText="1"/>
    </xf>
    <xf numFmtId="2" fontId="15" fillId="6" borderId="1" xfId="0" applyNumberFormat="1" applyFont="1" applyFill="1" applyBorder="1" applyAlignment="1">
      <alignment horizontal="center" vertical="top" wrapText="1"/>
    </xf>
    <xf numFmtId="0" fontId="15" fillId="6" borderId="1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38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11" fillId="3" borderId="1" xfId="0" applyFont="1" applyFill="1" applyBorder="1"/>
    <xf numFmtId="0" fontId="11" fillId="0" borderId="1" xfId="0" applyFont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/>
    </xf>
    <xf numFmtId="49" fontId="23" fillId="0" borderId="6" xfId="0" applyNumberFormat="1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3" borderId="1" xfId="0" applyFont="1" applyFill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left" vertical="center"/>
    </xf>
    <xf numFmtId="0" fontId="36" fillId="3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 applyProtection="1">
      <alignment horizontal="center" vertical="center"/>
    </xf>
    <xf numFmtId="2" fontId="0" fillId="0" borderId="10" xfId="0" applyNumberFormat="1" applyBorder="1" applyAlignment="1" applyProtection="1">
      <alignment horizontal="center" vertical="center"/>
    </xf>
    <xf numFmtId="0" fontId="35" fillId="3" borderId="1" xfId="0" applyNumberFormat="1" applyFont="1" applyFill="1" applyBorder="1" applyAlignment="1">
      <alignment horizontal="left" vertical="top" wrapText="1" shrinkToFit="1"/>
    </xf>
    <xf numFmtId="0" fontId="14" fillId="3" borderId="1" xfId="0" applyFont="1" applyFill="1" applyBorder="1" applyAlignment="1">
      <alignment vertical="top" wrapText="1"/>
    </xf>
    <xf numFmtId="0" fontId="25" fillId="0" borderId="6" xfId="0" applyFont="1" applyBorder="1" applyAlignment="1">
      <alignment vertical="center" wrapText="1"/>
    </xf>
    <xf numFmtId="49" fontId="23" fillId="0" borderId="6" xfId="0" applyNumberFormat="1" applyFont="1" applyBorder="1" applyAlignment="1">
      <alignment vertical="center" wrapText="1"/>
    </xf>
    <xf numFmtId="2" fontId="23" fillId="0" borderId="6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/>
    <xf numFmtId="49" fontId="11" fillId="0" borderId="1" xfId="0" applyNumberFormat="1" applyFont="1" applyBorder="1"/>
    <xf numFmtId="2" fontId="28" fillId="0" borderId="1" xfId="0" applyNumberFormat="1" applyFont="1" applyBorder="1" applyAlignment="1">
      <alignment vertical="center" wrapText="1"/>
    </xf>
    <xf numFmtId="2" fontId="23" fillId="0" borderId="1" xfId="0" applyNumberFormat="1" applyFont="1" applyBorder="1" applyAlignment="1">
      <alignment vertical="center" wrapText="1"/>
    </xf>
    <xf numFmtId="0" fontId="25" fillId="0" borderId="10" xfId="0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left" vertical="center"/>
    </xf>
    <xf numFmtId="2" fontId="11" fillId="0" borderId="1" xfId="0" applyNumberFormat="1" applyFont="1" applyBorder="1" applyAlignment="1">
      <alignment horizontal="left" vertical="center"/>
    </xf>
    <xf numFmtId="49" fontId="25" fillId="0" borderId="10" xfId="0" applyNumberFormat="1" applyFont="1" applyBorder="1" applyAlignment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center" vertical="center"/>
    </xf>
    <xf numFmtId="2" fontId="30" fillId="3" borderId="23" xfId="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49" fontId="26" fillId="0" borderId="6" xfId="0" applyNumberFormat="1" applyFont="1" applyBorder="1" applyAlignment="1">
      <alignment vertical="center" wrapText="1"/>
    </xf>
    <xf numFmtId="0" fontId="25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top" wrapText="1"/>
    </xf>
    <xf numFmtId="0" fontId="11" fillId="3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2" fontId="1" fillId="2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3" fillId="5" borderId="5" xfId="0" applyFont="1" applyFill="1" applyBorder="1" applyAlignment="1" applyProtection="1">
      <alignment horizontal="center" vertical="center"/>
    </xf>
    <xf numFmtId="0" fontId="3" fillId="5" borderId="0" xfId="0" applyFont="1" applyFill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2" fontId="1" fillId="2" borderId="2" xfId="0" applyNumberFormat="1" applyFont="1" applyFill="1" applyBorder="1" applyAlignment="1" applyProtection="1">
      <alignment horizontal="center" vertical="center"/>
    </xf>
    <xf numFmtId="2" fontId="1" fillId="2" borderId="3" xfId="0" applyNumberFormat="1" applyFont="1" applyFill="1" applyBorder="1" applyAlignment="1" applyProtection="1">
      <alignment horizontal="center" vertical="center"/>
    </xf>
    <xf numFmtId="2" fontId="1" fillId="2" borderId="4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3" fillId="5" borderId="0" xfId="0" applyFont="1" applyFill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25" fillId="0" borderId="6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top" wrapText="1"/>
    </xf>
    <xf numFmtId="0" fontId="25" fillId="0" borderId="6" xfId="0" applyFont="1" applyBorder="1" applyAlignment="1">
      <alignment horizontal="left" vertical="top" wrapText="1"/>
    </xf>
    <xf numFmtId="0" fontId="25" fillId="0" borderId="10" xfId="0" applyFont="1" applyBorder="1" applyAlignment="1">
      <alignment horizontal="left" vertical="top" wrapText="1"/>
    </xf>
    <xf numFmtId="0" fontId="23" fillId="0" borderId="6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0" fontId="25" fillId="0" borderId="6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left" wrapText="1"/>
    </xf>
    <xf numFmtId="0" fontId="11" fillId="0" borderId="13" xfId="0" applyFont="1" applyBorder="1" applyAlignment="1">
      <alignment horizontal="left" wrapText="1"/>
    </xf>
    <xf numFmtId="0" fontId="11" fillId="0" borderId="10" xfId="0" applyFont="1" applyBorder="1" applyAlignment="1">
      <alignment horizontal="left" wrapText="1"/>
    </xf>
    <xf numFmtId="0" fontId="29" fillId="0" borderId="6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49" fontId="28" fillId="0" borderId="6" xfId="0" applyNumberFormat="1" applyFont="1" applyBorder="1" applyAlignment="1">
      <alignment horizontal="center" vertical="center" wrapText="1"/>
    </xf>
    <xf numFmtId="49" fontId="28" fillId="0" borderId="13" xfId="0" applyNumberFormat="1" applyFont="1" applyBorder="1" applyAlignment="1">
      <alignment horizontal="center" vertical="center" wrapText="1"/>
    </xf>
    <xf numFmtId="49" fontId="28" fillId="0" borderId="10" xfId="0" applyNumberFormat="1" applyFont="1" applyBorder="1" applyAlignment="1">
      <alignment horizontal="center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49" fontId="23" fillId="0" borderId="13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top" wrapText="1"/>
    </xf>
    <xf numFmtId="0" fontId="24" fillId="0" borderId="0" xfId="0" applyFont="1" applyFill="1" applyAlignment="1">
      <alignment horizontal="center" wrapText="1"/>
    </xf>
    <xf numFmtId="0" fontId="27" fillId="0" borderId="1" xfId="0" applyFont="1" applyFill="1" applyBorder="1" applyAlignment="1">
      <alignment horizontal="center" vertical="top" wrapText="1"/>
    </xf>
    <xf numFmtId="2" fontId="27" fillId="0" borderId="8" xfId="0" applyNumberFormat="1" applyFont="1" applyFill="1" applyBorder="1" applyAlignment="1">
      <alignment horizontal="center" vertical="top" wrapText="1"/>
    </xf>
    <xf numFmtId="2" fontId="27" fillId="0" borderId="9" xfId="0" applyNumberFormat="1" applyFont="1" applyFill="1" applyBorder="1" applyAlignment="1">
      <alignment horizontal="center" vertical="top" wrapText="1"/>
    </xf>
    <xf numFmtId="2" fontId="27" fillId="0" borderId="7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justify" vertical="top" wrapText="1"/>
    </xf>
    <xf numFmtId="0" fontId="12" fillId="0" borderId="0" xfId="0" applyFont="1" applyAlignment="1">
      <alignment horizontal="left" wrapText="1"/>
    </xf>
    <xf numFmtId="0" fontId="15" fillId="8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5" fillId="6" borderId="1" xfId="0" applyFont="1" applyFill="1" applyBorder="1" applyAlignment="1">
      <alignment horizontal="center" vertical="top" wrapText="1"/>
    </xf>
    <xf numFmtId="0" fontId="15" fillId="3" borderId="1" xfId="0" applyFont="1" applyFill="1" applyBorder="1" applyAlignment="1">
      <alignment horizontal="center" vertical="top" wrapText="1"/>
    </xf>
    <xf numFmtId="0" fontId="16" fillId="8" borderId="1" xfId="0" applyFont="1" applyFill="1" applyBorder="1" applyAlignment="1">
      <alignment horizontal="center" vertical="top" wrapText="1"/>
    </xf>
    <xf numFmtId="0" fontId="13" fillId="3" borderId="1" xfId="4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4" fillId="0" borderId="0" xfId="0" applyFont="1" applyAlignment="1">
      <alignment horizontal="left" wrapText="1"/>
    </xf>
    <xf numFmtId="0" fontId="22" fillId="0" borderId="8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top" wrapText="1"/>
    </xf>
    <xf numFmtId="0" fontId="15" fillId="3" borderId="10" xfId="0" applyFont="1" applyFill="1" applyBorder="1" applyAlignment="1">
      <alignment horizontal="center" vertical="top" wrapText="1"/>
    </xf>
    <xf numFmtId="49" fontId="15" fillId="3" borderId="1" xfId="0" applyNumberFormat="1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8" borderId="1" xfId="4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5" fillId="0" borderId="0" xfId="0" applyFont="1" applyFill="1" applyAlignment="1">
      <alignment horizontal="left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6" fillId="3" borderId="13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wrapText="1"/>
    </xf>
    <xf numFmtId="0" fontId="18" fillId="0" borderId="0" xfId="0" applyFont="1" applyAlignment="1">
      <alignment wrapText="1"/>
    </xf>
    <xf numFmtId="0" fontId="5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15" fillId="0" borderId="13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_Лист3" xfId="4"/>
    <cellStyle name="Процентный 2" xfId="3"/>
    <cellStyle name="Процент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P20"/>
  <sheetViews>
    <sheetView view="pageBreakPreview" zoomScale="80" zoomScaleSheetLayoutView="80" workbookViewId="0">
      <selection activeCell="M17" sqref="M17"/>
    </sheetView>
  </sheetViews>
  <sheetFormatPr defaultColWidth="9.140625" defaultRowHeight="15" x14ac:dyDescent="0.25"/>
  <cols>
    <col min="1" max="1" width="58.7109375" style="9" customWidth="1"/>
    <col min="2" max="2" width="33" style="9" customWidth="1"/>
    <col min="3" max="3" width="8.85546875" style="9" customWidth="1"/>
    <col min="4" max="5" width="7.7109375" style="9" customWidth="1"/>
    <col min="6" max="6" width="10.140625" style="9" customWidth="1"/>
    <col min="7" max="7" width="7.7109375" style="9" customWidth="1"/>
    <col min="8" max="8" width="7.28515625" style="9" customWidth="1"/>
    <col min="9" max="9" width="8.28515625" style="9" customWidth="1"/>
    <col min="10" max="10" width="7" style="9" customWidth="1"/>
    <col min="11" max="11" width="6.85546875" style="9" customWidth="1"/>
    <col min="12" max="12" width="8.7109375" style="9" bestFit="1" customWidth="1"/>
    <col min="13" max="13" width="8.7109375" style="9" customWidth="1"/>
    <col min="14" max="19" width="7.7109375" style="9" customWidth="1"/>
    <col min="20" max="21" width="7.140625" style="9" customWidth="1"/>
    <col min="22" max="23" width="7" style="9" customWidth="1"/>
    <col min="24" max="24" width="6.7109375" style="9" customWidth="1"/>
    <col min="25" max="25" width="6.28515625" style="9" customWidth="1"/>
    <col min="26" max="26" width="6.85546875" style="9" customWidth="1"/>
    <col min="27" max="27" width="6.5703125" style="9" customWidth="1"/>
    <col min="28" max="28" width="5.85546875" style="9" customWidth="1"/>
    <col min="29" max="29" width="6.28515625" style="9" customWidth="1"/>
    <col min="30" max="30" width="7.7109375" style="9" customWidth="1"/>
    <col min="31" max="91" width="7.7109375" style="9" hidden="1" customWidth="1"/>
    <col min="92" max="16384" width="9.140625" style="9"/>
  </cols>
  <sheetData>
    <row r="1" spans="1:94" ht="40.15" customHeight="1" x14ac:dyDescent="0.25">
      <c r="A1" s="244" t="s">
        <v>233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</row>
    <row r="3" spans="1:94" ht="36.75" customHeight="1" x14ac:dyDescent="0.25">
      <c r="A3" s="247" t="s">
        <v>8</v>
      </c>
      <c r="B3" s="248"/>
      <c r="C3" s="14" t="s">
        <v>161</v>
      </c>
      <c r="D3" s="14" t="s">
        <v>162</v>
      </c>
      <c r="E3" s="14" t="s">
        <v>163</v>
      </c>
      <c r="F3" s="14" t="s">
        <v>164</v>
      </c>
      <c r="G3" s="14" t="s">
        <v>165</v>
      </c>
      <c r="H3" s="14" t="s">
        <v>166</v>
      </c>
      <c r="I3" s="14" t="s">
        <v>167</v>
      </c>
      <c r="J3" s="14" t="s">
        <v>168</v>
      </c>
      <c r="K3" s="14" t="s">
        <v>169</v>
      </c>
      <c r="L3" s="14" t="s">
        <v>171</v>
      </c>
      <c r="M3" s="14" t="s">
        <v>210</v>
      </c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  <c r="BE3" s="141"/>
      <c r="BF3" s="141"/>
      <c r="BG3" s="141"/>
      <c r="BH3" s="141"/>
      <c r="BI3" s="141"/>
      <c r="BJ3" s="141"/>
      <c r="BK3" s="141"/>
      <c r="BL3" s="141"/>
      <c r="BM3" s="141"/>
      <c r="BN3" s="141"/>
      <c r="BO3" s="141"/>
      <c r="BP3" s="141"/>
      <c r="BQ3" s="141"/>
      <c r="BR3" s="141"/>
      <c r="BS3" s="141"/>
      <c r="BT3" s="141"/>
      <c r="BU3" s="141"/>
      <c r="BV3" s="141"/>
      <c r="BW3" s="141"/>
      <c r="BX3" s="141"/>
      <c r="BY3" s="141"/>
      <c r="BZ3" s="141"/>
      <c r="CA3" s="141"/>
      <c r="CB3" s="141"/>
      <c r="CC3" s="141"/>
      <c r="CD3" s="141"/>
      <c r="CE3" s="141"/>
      <c r="CF3" s="141"/>
      <c r="CG3" s="141"/>
      <c r="CH3" s="141"/>
      <c r="CI3" s="141"/>
      <c r="CJ3" s="141"/>
      <c r="CK3" s="141"/>
      <c r="CL3" s="141"/>
      <c r="CM3" s="141"/>
      <c r="CN3" s="141"/>
      <c r="CO3" s="137"/>
      <c r="CP3" s="137"/>
    </row>
    <row r="4" spans="1:94" s="48" customFormat="1" ht="33.75" customHeight="1" x14ac:dyDescent="0.25">
      <c r="A4" s="247" t="s">
        <v>1</v>
      </c>
      <c r="B4" s="5" t="s">
        <v>4</v>
      </c>
      <c r="C4" s="51">
        <v>1</v>
      </c>
      <c r="D4" s="51">
        <v>1</v>
      </c>
      <c r="E4" s="51">
        <v>1</v>
      </c>
      <c r="F4" s="51">
        <v>1</v>
      </c>
      <c r="G4" s="51">
        <v>1</v>
      </c>
      <c r="H4" s="51">
        <v>1</v>
      </c>
      <c r="I4" s="51">
        <f>1</f>
        <v>1</v>
      </c>
      <c r="J4" s="51">
        <v>1</v>
      </c>
      <c r="K4" s="51">
        <v>1</v>
      </c>
      <c r="L4" s="51">
        <v>1</v>
      </c>
      <c r="M4" s="51">
        <v>1</v>
      </c>
      <c r="N4" s="45"/>
      <c r="O4" s="45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3"/>
      <c r="BG4" s="143"/>
      <c r="BH4" s="143"/>
      <c r="BI4" s="143"/>
      <c r="BJ4" s="143"/>
      <c r="BK4" s="143"/>
      <c r="BL4" s="143"/>
      <c r="BM4" s="143"/>
      <c r="BN4" s="143"/>
      <c r="BO4" s="143"/>
      <c r="BP4" s="143"/>
      <c r="BQ4" s="143"/>
      <c r="BR4" s="143"/>
      <c r="BS4" s="143"/>
      <c r="BT4" s="143"/>
      <c r="BU4" s="143"/>
      <c r="BV4" s="143"/>
      <c r="BW4" s="143"/>
      <c r="BX4" s="143"/>
      <c r="BY4" s="143"/>
      <c r="BZ4" s="143"/>
      <c r="CA4" s="143"/>
      <c r="CB4" s="143"/>
      <c r="CC4" s="143"/>
      <c r="CD4" s="143"/>
      <c r="CE4" s="143"/>
      <c r="CF4" s="143"/>
      <c r="CG4" s="143"/>
      <c r="CH4" s="143"/>
      <c r="CI4" s="143"/>
      <c r="CJ4" s="143"/>
      <c r="CK4" s="143"/>
      <c r="CL4" s="143"/>
      <c r="CM4" s="143"/>
      <c r="CN4" s="144"/>
      <c r="CO4" s="144"/>
      <c r="CP4" s="144"/>
    </row>
    <row r="5" spans="1:94" s="48" customFormat="1" ht="33.75" customHeight="1" x14ac:dyDescent="0.25">
      <c r="A5" s="247"/>
      <c r="B5" s="4" t="s">
        <v>234</v>
      </c>
      <c r="C5" s="146">
        <f>ОЭПП1!C5</f>
        <v>96.6</v>
      </c>
      <c r="D5" s="51">
        <f>ОЭПП1!D5</f>
        <v>13326.9</v>
      </c>
      <c r="E5" s="51">
        <f>ОЭПП1!E5</f>
        <v>34964.1</v>
      </c>
      <c r="F5" s="53">
        <f>ОЭПП1!F5</f>
        <v>36499.14</v>
      </c>
      <c r="G5" s="51">
        <f>ОЭПП1!G5</f>
        <v>11739</v>
      </c>
      <c r="H5" s="51">
        <f>ОЭПП1!H5</f>
        <v>72.7</v>
      </c>
      <c r="I5" s="52">
        <f>ОЭПП1!I5</f>
        <v>8</v>
      </c>
      <c r="J5" s="51">
        <f>ОЭПП1!CO5</f>
        <v>0</v>
      </c>
      <c r="K5" s="51">
        <f>ОЭПП1!CP5</f>
        <v>81.78</v>
      </c>
      <c r="L5" s="51">
        <f>ОЭПП2!C5</f>
        <v>0</v>
      </c>
      <c r="M5" s="51">
        <f>ОЭПП2!D5</f>
        <v>0</v>
      </c>
      <c r="N5" s="45"/>
      <c r="O5" s="45"/>
      <c r="P5" s="45"/>
      <c r="Q5" s="45"/>
      <c r="R5" s="138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43"/>
      <c r="AT5" s="143"/>
      <c r="AU5" s="143"/>
      <c r="AV5" s="143"/>
      <c r="AW5" s="143"/>
      <c r="AX5" s="143"/>
      <c r="AY5" s="143"/>
      <c r="AZ5" s="143"/>
      <c r="BA5" s="143"/>
      <c r="BB5" s="143"/>
      <c r="BC5" s="143"/>
      <c r="BD5" s="143"/>
      <c r="BE5" s="143"/>
      <c r="BF5" s="143"/>
      <c r="BG5" s="143"/>
      <c r="BH5" s="143"/>
      <c r="BI5" s="143"/>
      <c r="BJ5" s="143"/>
      <c r="BK5" s="143"/>
      <c r="BL5" s="143"/>
      <c r="BM5" s="143"/>
      <c r="BN5" s="143"/>
      <c r="BO5" s="143"/>
      <c r="BP5" s="143"/>
      <c r="BQ5" s="143"/>
      <c r="BR5" s="143"/>
      <c r="BS5" s="143"/>
      <c r="BT5" s="143"/>
      <c r="BU5" s="143"/>
      <c r="BV5" s="143"/>
      <c r="BW5" s="143"/>
      <c r="BX5" s="143"/>
      <c r="BY5" s="143"/>
      <c r="BZ5" s="143"/>
      <c r="CA5" s="143"/>
      <c r="CB5" s="143"/>
      <c r="CC5" s="143"/>
      <c r="CD5" s="143"/>
      <c r="CE5" s="143"/>
      <c r="CF5" s="143"/>
      <c r="CG5" s="143"/>
      <c r="CH5" s="143"/>
      <c r="CI5" s="143"/>
      <c r="CJ5" s="143"/>
      <c r="CK5" s="143"/>
      <c r="CL5" s="143"/>
      <c r="CM5" s="143"/>
      <c r="CN5" s="144"/>
      <c r="CO5" s="144"/>
      <c r="CP5" s="144"/>
    </row>
    <row r="6" spans="1:94" ht="33.75" customHeight="1" x14ac:dyDescent="0.25">
      <c r="A6" s="252"/>
      <c r="B6" s="4" t="s">
        <v>231</v>
      </c>
      <c r="C6" s="147">
        <f>ОЭПП1!C6</f>
        <v>102</v>
      </c>
      <c r="D6" s="55">
        <f>ОЭПП1!D6</f>
        <v>29749</v>
      </c>
      <c r="E6" s="55">
        <f>ОЭПП1!E6</f>
        <v>34011</v>
      </c>
      <c r="F6" s="56">
        <f>ОЭПП1!F6</f>
        <v>37701.64</v>
      </c>
      <c r="G6" s="55">
        <f>ОЭПП1!G6</f>
        <v>12117</v>
      </c>
      <c r="H6" s="55">
        <f>ОЭПП1!H6</f>
        <v>78</v>
      </c>
      <c r="I6" s="54">
        <f>ОЭПП1!I6</f>
        <v>6</v>
      </c>
      <c r="J6" s="55">
        <f>ОЭПП1!CO6</f>
        <v>0</v>
      </c>
      <c r="K6" s="55">
        <f>ОЭПП1!CP6</f>
        <v>150</v>
      </c>
      <c r="L6" s="55">
        <f>ОЭПП2!C6</f>
        <v>0</v>
      </c>
      <c r="M6" s="55">
        <f>ОЭПП2!D6</f>
        <v>1</v>
      </c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3"/>
      <c r="BN6" s="143"/>
      <c r="BO6" s="143"/>
      <c r="BP6" s="143"/>
      <c r="BQ6" s="143"/>
      <c r="BR6" s="143"/>
      <c r="BS6" s="143"/>
      <c r="BT6" s="143"/>
      <c r="BU6" s="143"/>
      <c r="BV6" s="143"/>
      <c r="BW6" s="143"/>
      <c r="BX6" s="143"/>
      <c r="BY6" s="143"/>
      <c r="BZ6" s="143"/>
      <c r="CA6" s="143"/>
      <c r="CB6" s="143"/>
      <c r="CC6" s="143"/>
      <c r="CD6" s="143"/>
      <c r="CE6" s="143"/>
      <c r="CF6" s="143"/>
      <c r="CG6" s="143"/>
      <c r="CH6" s="143"/>
      <c r="CI6" s="143"/>
      <c r="CJ6" s="143"/>
      <c r="CK6" s="143"/>
      <c r="CL6" s="143"/>
      <c r="CM6" s="143"/>
      <c r="CN6" s="145"/>
      <c r="CO6" s="145"/>
      <c r="CP6" s="145"/>
    </row>
    <row r="7" spans="1:94" ht="33.75" customHeight="1" x14ac:dyDescent="0.25">
      <c r="A7" s="252"/>
      <c r="B7" s="4" t="s">
        <v>232</v>
      </c>
      <c r="C7" s="147">
        <f>ОЭПП1!C7</f>
        <v>102</v>
      </c>
      <c r="D7" s="55">
        <f>ОЭПП1!D7</f>
        <v>36325.800000000003</v>
      </c>
      <c r="E7" s="55">
        <f>ОЭПП1!E7</f>
        <v>35506.1</v>
      </c>
      <c r="F7" s="56">
        <f>ОЭПП1!F7</f>
        <v>40212.980000000003</v>
      </c>
      <c r="G7" s="55">
        <f>ОЭПП1!G7</f>
        <v>11772</v>
      </c>
      <c r="H7" s="55">
        <f>ОЭПП1!H7</f>
        <v>87.5</v>
      </c>
      <c r="I7" s="54">
        <f>ОЭПП1!I7</f>
        <v>13</v>
      </c>
      <c r="J7" s="55">
        <f>ОЭПП1!CO7</f>
        <v>0</v>
      </c>
      <c r="K7" s="55">
        <f>ОЭПП1!CP7</f>
        <v>164</v>
      </c>
      <c r="L7" s="55">
        <f>ОЭПП2!C7</f>
        <v>0</v>
      </c>
      <c r="M7" s="55">
        <f>ОЭПП2!D7</f>
        <v>1</v>
      </c>
      <c r="N7" s="46"/>
      <c r="O7" s="46"/>
      <c r="P7" s="46"/>
      <c r="Q7" s="46"/>
      <c r="R7" s="139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3"/>
      <c r="BK7" s="143"/>
      <c r="BL7" s="143"/>
      <c r="BM7" s="143"/>
      <c r="BN7" s="143"/>
      <c r="BO7" s="143"/>
      <c r="BP7" s="143"/>
      <c r="BQ7" s="143"/>
      <c r="BR7" s="143"/>
      <c r="BS7" s="143"/>
      <c r="BT7" s="143"/>
      <c r="BU7" s="143"/>
      <c r="BV7" s="143"/>
      <c r="BW7" s="143"/>
      <c r="BX7" s="143"/>
      <c r="BY7" s="143"/>
      <c r="BZ7" s="143"/>
      <c r="CA7" s="143"/>
      <c r="CB7" s="143"/>
      <c r="CC7" s="143"/>
      <c r="CD7" s="143"/>
      <c r="CE7" s="143"/>
      <c r="CF7" s="143"/>
      <c r="CG7" s="143"/>
      <c r="CH7" s="143"/>
      <c r="CI7" s="143"/>
      <c r="CJ7" s="143"/>
      <c r="CK7" s="143"/>
      <c r="CL7" s="143"/>
      <c r="CM7" s="143"/>
      <c r="CN7" s="145"/>
      <c r="CO7" s="145"/>
      <c r="CP7" s="145"/>
    </row>
    <row r="8" spans="1:94" ht="33.75" customHeight="1" x14ac:dyDescent="0.25">
      <c r="A8" s="252"/>
      <c r="B8" s="5" t="s">
        <v>6</v>
      </c>
      <c r="C8" s="8">
        <f>IF(C4=1,C7*C7/C5/C6,C7*C6/C5/C7)</f>
        <v>1.0559006211180124</v>
      </c>
      <c r="D8" s="8">
        <f t="shared" ref="D8:K8" si="0">IF(D4=1,D7*D7/D5/D6,D7*D6/D5/D7)</f>
        <v>3.3283490432407534</v>
      </c>
      <c r="E8" s="8">
        <f t="shared" si="0"/>
        <v>1.060142362031876</v>
      </c>
      <c r="F8" s="8">
        <f t="shared" si="0"/>
        <v>1.17514008840091</v>
      </c>
      <c r="G8" s="8">
        <f t="shared" si="0"/>
        <v>0.97425870823614913</v>
      </c>
      <c r="H8" s="8">
        <f t="shared" si="0"/>
        <v>1.3501657672909393</v>
      </c>
      <c r="I8" s="8">
        <f t="shared" si="0"/>
        <v>3.5208333333333335</v>
      </c>
      <c r="J8" s="8" t="e">
        <f t="shared" si="0"/>
        <v>#DIV/0!</v>
      </c>
      <c r="K8" s="8">
        <f t="shared" si="0"/>
        <v>2.1925491155131653</v>
      </c>
      <c r="L8" s="8" t="e">
        <f>IF(L4=1,L7*L7/L5/L6,L7*L6/L5/L7)</f>
        <v>#DIV/0!</v>
      </c>
      <c r="M8" s="8">
        <f>IF(M4=1,M7*M7/M6,M7*M6/M7)</f>
        <v>1</v>
      </c>
      <c r="N8" s="10"/>
      <c r="O8" s="10"/>
      <c r="P8" s="10"/>
      <c r="Q8" s="10"/>
      <c r="R8" s="10"/>
      <c r="S8" s="10"/>
      <c r="T8" s="10"/>
      <c r="U8" s="10"/>
      <c r="V8" s="10"/>
      <c r="W8" s="47"/>
      <c r="X8" s="47"/>
      <c r="Y8" s="47"/>
      <c r="Z8" s="47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45"/>
      <c r="CO8" s="145"/>
      <c r="CP8" s="145"/>
    </row>
    <row r="9" spans="1:94" ht="33.75" hidden="1" customHeight="1" x14ac:dyDescent="0.25">
      <c r="A9" s="252"/>
      <c r="B9" s="6"/>
      <c r="C9" s="8">
        <f>IFERROR(C8,0)</f>
        <v>1.0559006211180124</v>
      </c>
      <c r="D9" s="8">
        <f t="shared" ref="D9:BN9" si="1">IFERROR(D8,0)</f>
        <v>3.3283490432407534</v>
      </c>
      <c r="E9" s="8">
        <f t="shared" si="1"/>
        <v>1.060142362031876</v>
      </c>
      <c r="F9" s="8">
        <f t="shared" si="1"/>
        <v>1.17514008840091</v>
      </c>
      <c r="G9" s="8">
        <f t="shared" si="1"/>
        <v>0.97425870823614913</v>
      </c>
      <c r="H9" s="8">
        <f t="shared" si="1"/>
        <v>1.3501657672909393</v>
      </c>
      <c r="I9" s="8">
        <f t="shared" si="1"/>
        <v>3.5208333333333335</v>
      </c>
      <c r="J9" s="8">
        <f t="shared" si="1"/>
        <v>0</v>
      </c>
      <c r="K9" s="8">
        <f t="shared" si="1"/>
        <v>2.1925491155131653</v>
      </c>
      <c r="L9" s="221">
        <f t="shared" si="1"/>
        <v>0</v>
      </c>
      <c r="M9" s="221">
        <f t="shared" si="1"/>
        <v>1</v>
      </c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>
        <f t="shared" si="1"/>
        <v>0</v>
      </c>
      <c r="AF9" s="10">
        <f t="shared" si="1"/>
        <v>0</v>
      </c>
      <c r="AG9" s="10">
        <f t="shared" si="1"/>
        <v>0</v>
      </c>
      <c r="AH9" s="10">
        <f t="shared" si="1"/>
        <v>0</v>
      </c>
      <c r="AI9" s="10">
        <f t="shared" si="1"/>
        <v>0</v>
      </c>
      <c r="AJ9" s="10">
        <f t="shared" si="1"/>
        <v>0</v>
      </c>
      <c r="AK9" s="10">
        <f t="shared" si="1"/>
        <v>0</v>
      </c>
      <c r="AL9" s="10">
        <f t="shared" si="1"/>
        <v>0</v>
      </c>
      <c r="AM9" s="10">
        <f t="shared" si="1"/>
        <v>0</v>
      </c>
      <c r="AN9" s="10">
        <f t="shared" si="1"/>
        <v>0</v>
      </c>
      <c r="AO9" s="10">
        <f t="shared" si="1"/>
        <v>0</v>
      </c>
      <c r="AP9" s="10">
        <f t="shared" si="1"/>
        <v>0</v>
      </c>
      <c r="AQ9" s="10">
        <f t="shared" si="1"/>
        <v>0</v>
      </c>
      <c r="AR9" s="10">
        <f t="shared" si="1"/>
        <v>0</v>
      </c>
      <c r="AS9" s="10">
        <f t="shared" si="1"/>
        <v>0</v>
      </c>
      <c r="AT9" s="10">
        <f t="shared" si="1"/>
        <v>0</v>
      </c>
      <c r="AU9" s="10">
        <f t="shared" si="1"/>
        <v>0</v>
      </c>
      <c r="AV9" s="10">
        <f t="shared" si="1"/>
        <v>0</v>
      </c>
      <c r="AW9" s="10">
        <f t="shared" si="1"/>
        <v>0</v>
      </c>
      <c r="AX9" s="10">
        <f t="shared" si="1"/>
        <v>0</v>
      </c>
      <c r="AY9" s="10">
        <f t="shared" si="1"/>
        <v>0</v>
      </c>
      <c r="AZ9" s="10">
        <f t="shared" si="1"/>
        <v>0</v>
      </c>
      <c r="BA9" s="10">
        <f t="shared" si="1"/>
        <v>0</v>
      </c>
      <c r="BB9" s="10">
        <f t="shared" si="1"/>
        <v>0</v>
      </c>
      <c r="BC9" s="10">
        <f t="shared" si="1"/>
        <v>0</v>
      </c>
      <c r="BD9" s="10">
        <f t="shared" si="1"/>
        <v>0</v>
      </c>
      <c r="BE9" s="10">
        <f t="shared" si="1"/>
        <v>0</v>
      </c>
      <c r="BF9" s="10">
        <f t="shared" si="1"/>
        <v>0</v>
      </c>
      <c r="BG9" s="10">
        <f t="shared" si="1"/>
        <v>0</v>
      </c>
      <c r="BH9" s="10">
        <f t="shared" si="1"/>
        <v>0</v>
      </c>
      <c r="BI9" s="10">
        <f t="shared" si="1"/>
        <v>0</v>
      </c>
      <c r="BJ9" s="10">
        <f t="shared" si="1"/>
        <v>0</v>
      </c>
      <c r="BK9" s="10">
        <f t="shared" si="1"/>
        <v>0</v>
      </c>
      <c r="BL9" s="10">
        <f t="shared" si="1"/>
        <v>0</v>
      </c>
      <c r="BM9" s="10">
        <f t="shared" si="1"/>
        <v>0</v>
      </c>
      <c r="BN9" s="10">
        <f t="shared" si="1"/>
        <v>0</v>
      </c>
      <c r="BO9" s="10">
        <f t="shared" ref="BO9:CM9" si="2">IFERROR(BO8,0)</f>
        <v>0</v>
      </c>
      <c r="BP9" s="10">
        <f t="shared" si="2"/>
        <v>0</v>
      </c>
      <c r="BQ9" s="10">
        <f t="shared" si="2"/>
        <v>0</v>
      </c>
      <c r="BR9" s="10">
        <f t="shared" si="2"/>
        <v>0</v>
      </c>
      <c r="BS9" s="10">
        <f t="shared" si="2"/>
        <v>0</v>
      </c>
      <c r="BT9" s="10">
        <f t="shared" si="2"/>
        <v>0</v>
      </c>
      <c r="BU9" s="10">
        <f t="shared" si="2"/>
        <v>0</v>
      </c>
      <c r="BV9" s="10">
        <f t="shared" si="2"/>
        <v>0</v>
      </c>
      <c r="BW9" s="10">
        <f t="shared" si="2"/>
        <v>0</v>
      </c>
      <c r="BX9" s="10">
        <f t="shared" si="2"/>
        <v>0</v>
      </c>
      <c r="BY9" s="10">
        <f t="shared" si="2"/>
        <v>0</v>
      </c>
      <c r="BZ9" s="10">
        <f t="shared" si="2"/>
        <v>0</v>
      </c>
      <c r="CA9" s="10">
        <f t="shared" si="2"/>
        <v>0</v>
      </c>
      <c r="CB9" s="10">
        <f t="shared" si="2"/>
        <v>0</v>
      </c>
      <c r="CC9" s="10">
        <f t="shared" si="2"/>
        <v>0</v>
      </c>
      <c r="CD9" s="10">
        <f t="shared" si="2"/>
        <v>0</v>
      </c>
      <c r="CE9" s="10">
        <f t="shared" si="2"/>
        <v>0</v>
      </c>
      <c r="CF9" s="10">
        <f t="shared" si="2"/>
        <v>0</v>
      </c>
      <c r="CG9" s="10">
        <f t="shared" si="2"/>
        <v>0</v>
      </c>
      <c r="CH9" s="10">
        <f t="shared" si="2"/>
        <v>0</v>
      </c>
      <c r="CI9" s="10">
        <f t="shared" si="2"/>
        <v>0</v>
      </c>
      <c r="CJ9" s="10">
        <f t="shared" si="2"/>
        <v>0</v>
      </c>
      <c r="CK9" s="10">
        <f t="shared" si="2"/>
        <v>0</v>
      </c>
      <c r="CL9" s="10">
        <f t="shared" si="2"/>
        <v>0</v>
      </c>
      <c r="CM9" s="10">
        <f t="shared" si="2"/>
        <v>0</v>
      </c>
    </row>
    <row r="10" spans="1:94" ht="33.75" hidden="1" customHeight="1" x14ac:dyDescent="0.25">
      <c r="A10" s="252"/>
      <c r="B10" s="5"/>
      <c r="C10" s="11">
        <f>IF(C9&gt;0,1,0)</f>
        <v>1</v>
      </c>
      <c r="D10" s="11">
        <f t="shared" ref="D10:F10" si="3">IF(D9&gt;0,1,0)</f>
        <v>1</v>
      </c>
      <c r="E10" s="11">
        <f t="shared" si="3"/>
        <v>1</v>
      </c>
      <c r="F10" s="11">
        <f t="shared" si="3"/>
        <v>1</v>
      </c>
      <c r="G10" s="11">
        <f t="shared" ref="G10" si="4">IF(G9&gt;0,1,0)</f>
        <v>1</v>
      </c>
      <c r="H10" s="11">
        <f t="shared" ref="H10" si="5">IF(H9&gt;0,1,0)</f>
        <v>1</v>
      </c>
      <c r="I10" s="11">
        <f t="shared" ref="I10" si="6">IF(I9&gt;0,1,0)</f>
        <v>1</v>
      </c>
      <c r="J10" s="11">
        <f t="shared" ref="J10:K10" si="7">IF(J9&gt;0,1,0)</f>
        <v>0</v>
      </c>
      <c r="K10" s="148">
        <f t="shared" si="7"/>
        <v>1</v>
      </c>
      <c r="L10" s="11">
        <f t="shared" ref="L10:M10" si="8">IF(L9&gt;0,1,0)</f>
        <v>0</v>
      </c>
      <c r="M10" s="11">
        <f t="shared" si="8"/>
        <v>1</v>
      </c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0">
        <f t="shared" ref="AE10:AF10" si="9">IF(AE9&gt;0,1,0)</f>
        <v>0</v>
      </c>
      <c r="AF10" s="11">
        <f t="shared" si="9"/>
        <v>0</v>
      </c>
      <c r="AG10" s="11">
        <f t="shared" ref="AG10" si="10">IF(AG9&gt;0,1,0)</f>
        <v>0</v>
      </c>
      <c r="AH10" s="11">
        <f t="shared" ref="AH10:AI10" si="11">IF(AH9&gt;0,1,0)</f>
        <v>0</v>
      </c>
      <c r="AI10" s="11">
        <f t="shared" si="11"/>
        <v>0</v>
      </c>
      <c r="AJ10" s="11">
        <f t="shared" ref="AJ10" si="12">IF(AJ9&gt;0,1,0)</f>
        <v>0</v>
      </c>
      <c r="AK10" s="11">
        <f t="shared" ref="AK10:AL10" si="13">IF(AK9&gt;0,1,0)</f>
        <v>0</v>
      </c>
      <c r="AL10" s="11">
        <f t="shared" si="13"/>
        <v>0</v>
      </c>
      <c r="AM10" s="11">
        <f t="shared" ref="AM10" si="14">IF(AM9&gt;0,1,0)</f>
        <v>0</v>
      </c>
      <c r="AN10" s="11">
        <f t="shared" ref="AN10:AO10" si="15">IF(AN9&gt;0,1,0)</f>
        <v>0</v>
      </c>
      <c r="AO10" s="11">
        <f t="shared" si="15"/>
        <v>0</v>
      </c>
      <c r="AP10" s="11">
        <f t="shared" ref="AP10" si="16">IF(AP9&gt;0,1,0)</f>
        <v>0</v>
      </c>
      <c r="AQ10" s="11">
        <f t="shared" ref="AQ10:AR10" si="17">IF(AQ9&gt;0,1,0)</f>
        <v>0</v>
      </c>
      <c r="AR10" s="11">
        <f t="shared" si="17"/>
        <v>0</v>
      </c>
      <c r="AS10" s="11">
        <f t="shared" ref="AS10" si="18">IF(AS9&gt;0,1,0)</f>
        <v>0</v>
      </c>
      <c r="AT10" s="11">
        <f t="shared" ref="AT10:AU10" si="19">IF(AT9&gt;0,1,0)</f>
        <v>0</v>
      </c>
      <c r="AU10" s="11">
        <f t="shared" si="19"/>
        <v>0</v>
      </c>
      <c r="AV10" s="11">
        <f t="shared" ref="AV10" si="20">IF(AV9&gt;0,1,0)</f>
        <v>0</v>
      </c>
      <c r="AW10" s="11">
        <f t="shared" ref="AW10:AX10" si="21">IF(AW9&gt;0,1,0)</f>
        <v>0</v>
      </c>
      <c r="AX10" s="11">
        <f t="shared" si="21"/>
        <v>0</v>
      </c>
      <c r="AY10" s="11">
        <f t="shared" ref="AY10" si="22">IF(AY9&gt;0,1,0)</f>
        <v>0</v>
      </c>
      <c r="AZ10" s="11">
        <f t="shared" ref="AZ10:BA10" si="23">IF(AZ9&gt;0,1,0)</f>
        <v>0</v>
      </c>
      <c r="BA10" s="11">
        <f t="shared" si="23"/>
        <v>0</v>
      </c>
      <c r="BB10" s="11">
        <f t="shared" ref="BB10" si="24">IF(BB9&gt;0,1,0)</f>
        <v>0</v>
      </c>
      <c r="BC10" s="11">
        <f t="shared" ref="BC10:BD10" si="25">IF(BC9&gt;0,1,0)</f>
        <v>0</v>
      </c>
      <c r="BD10" s="11">
        <f t="shared" si="25"/>
        <v>0</v>
      </c>
      <c r="BE10" s="11">
        <f t="shared" ref="BE10" si="26">IF(BE9&gt;0,1,0)</f>
        <v>0</v>
      </c>
      <c r="BF10" s="11">
        <f t="shared" ref="BF10:BG10" si="27">IF(BF9&gt;0,1,0)</f>
        <v>0</v>
      </c>
      <c r="BG10" s="11">
        <f t="shared" si="27"/>
        <v>0</v>
      </c>
      <c r="BH10" s="11">
        <f t="shared" ref="BH10" si="28">IF(BH9&gt;0,1,0)</f>
        <v>0</v>
      </c>
      <c r="BI10" s="11">
        <f t="shared" ref="BI10:BJ10" si="29">IF(BI9&gt;0,1,0)</f>
        <v>0</v>
      </c>
      <c r="BJ10" s="11">
        <f t="shared" si="29"/>
        <v>0</v>
      </c>
      <c r="BK10" s="11">
        <f t="shared" ref="BK10" si="30">IF(BK9&gt;0,1,0)</f>
        <v>0</v>
      </c>
      <c r="BL10" s="11">
        <f t="shared" ref="BL10:BM10" si="31">IF(BL9&gt;0,1,0)</f>
        <v>0</v>
      </c>
      <c r="BM10" s="11">
        <f t="shared" si="31"/>
        <v>0</v>
      </c>
      <c r="BN10" s="11">
        <f t="shared" ref="BN10" si="32">IF(BN9&gt;0,1,0)</f>
        <v>0</v>
      </c>
      <c r="BO10" s="11">
        <f t="shared" ref="BO10:BP10" si="33">IF(BO9&gt;0,1,0)</f>
        <v>0</v>
      </c>
      <c r="BP10" s="11">
        <f t="shared" si="33"/>
        <v>0</v>
      </c>
      <c r="BQ10" s="11">
        <f t="shared" ref="BQ10" si="34">IF(BQ9&gt;0,1,0)</f>
        <v>0</v>
      </c>
      <c r="BR10" s="11">
        <f t="shared" ref="BR10:BS10" si="35">IF(BR9&gt;0,1,0)</f>
        <v>0</v>
      </c>
      <c r="BS10" s="11">
        <f t="shared" si="35"/>
        <v>0</v>
      </c>
      <c r="BT10" s="11">
        <f t="shared" ref="BT10" si="36">IF(BT9&gt;0,1,0)</f>
        <v>0</v>
      </c>
      <c r="BU10" s="11">
        <f t="shared" ref="BU10:BV10" si="37">IF(BU9&gt;0,1,0)</f>
        <v>0</v>
      </c>
      <c r="BV10" s="11">
        <f t="shared" si="37"/>
        <v>0</v>
      </c>
      <c r="BW10" s="11">
        <f t="shared" ref="BW10" si="38">IF(BW9&gt;0,1,0)</f>
        <v>0</v>
      </c>
      <c r="BX10" s="11">
        <f t="shared" ref="BX10:BY10" si="39">IF(BX9&gt;0,1,0)</f>
        <v>0</v>
      </c>
      <c r="BY10" s="11">
        <f t="shared" si="39"/>
        <v>0</v>
      </c>
      <c r="BZ10" s="11">
        <f t="shared" ref="BZ10" si="40">IF(BZ9&gt;0,1,0)</f>
        <v>0</v>
      </c>
      <c r="CA10" s="11">
        <f t="shared" ref="CA10:CB10" si="41">IF(CA9&gt;0,1,0)</f>
        <v>0</v>
      </c>
      <c r="CB10" s="11">
        <f t="shared" si="41"/>
        <v>0</v>
      </c>
      <c r="CC10" s="11">
        <f t="shared" ref="CC10" si="42">IF(CC9&gt;0,1,0)</f>
        <v>0</v>
      </c>
      <c r="CD10" s="11">
        <f t="shared" ref="CD10:CE10" si="43">IF(CD9&gt;0,1,0)</f>
        <v>0</v>
      </c>
      <c r="CE10" s="11">
        <f t="shared" si="43"/>
        <v>0</v>
      </c>
      <c r="CF10" s="11">
        <f t="shared" ref="CF10" si="44">IF(CF9&gt;0,1,0)</f>
        <v>0</v>
      </c>
      <c r="CG10" s="11">
        <f t="shared" ref="CG10:CH10" si="45">IF(CG9&gt;0,1,0)</f>
        <v>0</v>
      </c>
      <c r="CH10" s="11">
        <f t="shared" si="45"/>
        <v>0</v>
      </c>
      <c r="CI10" s="11">
        <f t="shared" ref="CI10" si="46">IF(CI9&gt;0,1,0)</f>
        <v>0</v>
      </c>
      <c r="CJ10" s="11">
        <f t="shared" ref="CJ10:CK10" si="47">IF(CJ9&gt;0,1,0)</f>
        <v>0</v>
      </c>
      <c r="CK10" s="11">
        <f t="shared" si="47"/>
        <v>0</v>
      </c>
      <c r="CL10" s="11">
        <f t="shared" ref="CL10" si="48">IF(CL9&gt;0,1,0)</f>
        <v>0</v>
      </c>
      <c r="CM10" s="11">
        <f t="shared" ref="CM10" si="49">IF(CM9&gt;0,1,0)</f>
        <v>0</v>
      </c>
    </row>
    <row r="11" spans="1:94" ht="33.75" hidden="1" customHeight="1" x14ac:dyDescent="0.25">
      <c r="A11" s="252"/>
      <c r="B11" s="5" t="s">
        <v>7</v>
      </c>
      <c r="C11" s="11">
        <v>11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</row>
    <row r="12" spans="1:94" ht="33.75" customHeight="1" x14ac:dyDescent="0.25">
      <c r="A12" s="252"/>
      <c r="B12" s="5" t="s">
        <v>0</v>
      </c>
      <c r="C12" s="7">
        <f>SUM(C9:CM9)/C11</f>
        <v>1.4233944581059217</v>
      </c>
      <c r="D12" s="12"/>
      <c r="E12" s="12"/>
      <c r="F12" s="12"/>
      <c r="G12" s="12"/>
      <c r="H12" s="12"/>
      <c r="I12" s="12"/>
    </row>
    <row r="13" spans="1:94" ht="23.25" customHeight="1" x14ac:dyDescent="0.25">
      <c r="A13" s="253" t="s">
        <v>5</v>
      </c>
      <c r="B13" s="253"/>
      <c r="C13" s="253"/>
      <c r="D13" s="253"/>
      <c r="E13" s="253"/>
      <c r="F13" s="253"/>
      <c r="G13" s="253"/>
      <c r="H13" s="253"/>
      <c r="I13" s="253"/>
    </row>
    <row r="14" spans="1:94" ht="15" customHeight="1" x14ac:dyDescent="0.25">
      <c r="A14" s="13"/>
      <c r="B14" s="13"/>
      <c r="C14" s="13"/>
      <c r="D14" s="13"/>
      <c r="E14" s="13"/>
      <c r="F14" s="13"/>
      <c r="G14" s="13"/>
      <c r="H14" s="13"/>
      <c r="I14" s="13"/>
    </row>
    <row r="15" spans="1:94" ht="40.5" hidden="1" customHeight="1" x14ac:dyDescent="0.25">
      <c r="A15" s="160"/>
      <c r="B15" s="4" t="s">
        <v>170</v>
      </c>
      <c r="C15" s="39">
        <f>ОЭПП1!C15+ОЭПП2!C15</f>
        <v>0</v>
      </c>
    </row>
    <row r="16" spans="1:94" ht="40.5" customHeight="1" x14ac:dyDescent="0.25">
      <c r="A16" s="247" t="s">
        <v>2</v>
      </c>
      <c r="B16" s="4" t="s">
        <v>231</v>
      </c>
      <c r="C16" s="101">
        <f>ОЭПП1!C16+ОЭПП2!C16</f>
        <v>4842.7</v>
      </c>
    </row>
    <row r="17" spans="1:10" ht="40.5" customHeight="1" x14ac:dyDescent="0.25">
      <c r="A17" s="247"/>
      <c r="B17" s="4" t="s">
        <v>232</v>
      </c>
      <c r="C17" s="101">
        <f>ОЭПП1!C17+ОЭПП2!C17</f>
        <v>4792.2</v>
      </c>
    </row>
    <row r="18" spans="1:10" ht="22.5" customHeight="1" thickBot="1" x14ac:dyDescent="0.3">
      <c r="A18" s="249">
        <f>C17/C16</f>
        <v>0.98957193301257562</v>
      </c>
      <c r="B18" s="250"/>
      <c r="C18" s="251"/>
    </row>
    <row r="19" spans="1:10" ht="21.75" customHeight="1" x14ac:dyDescent="0.25"/>
    <row r="20" spans="1:10" ht="33" customHeight="1" x14ac:dyDescent="0.25">
      <c r="A20" s="3" t="s">
        <v>3</v>
      </c>
      <c r="B20" s="243">
        <f>A18*C12</f>
        <v>1.4085512053472644</v>
      </c>
      <c r="C20" s="243"/>
      <c r="D20" s="245" t="str">
        <f>IF(B20&gt;0.95,"высокоэффективная", IF(B20&gt;=0.8,"эффективная", IF(B20&lt;0.4,"неэффективная","уровень эффективности удовлетворительный")))</f>
        <v>высокоэффективная</v>
      </c>
      <c r="E20" s="246"/>
      <c r="F20" s="246"/>
      <c r="G20" s="246"/>
      <c r="H20" s="246"/>
      <c r="I20" s="246"/>
      <c r="J20" s="246"/>
    </row>
  </sheetData>
  <sheetProtection formatCells="0"/>
  <mergeCells count="8">
    <mergeCell ref="B20:C20"/>
    <mergeCell ref="A1:L1"/>
    <mergeCell ref="D20:J20"/>
    <mergeCell ref="A3:B3"/>
    <mergeCell ref="A18:C18"/>
    <mergeCell ref="A4:A12"/>
    <mergeCell ref="A13:I13"/>
    <mergeCell ref="A16:A17"/>
  </mergeCells>
  <pageMargins left="0.70866141732283472" right="0.70866141732283472" top="0.74803149606299213" bottom="0.74803149606299213" header="0.31496062992125984" footer="0.31496062992125984"/>
  <pageSetup paperSize="9" scale="66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view="pageBreakPreview" zoomScale="90" zoomScaleSheetLayoutView="90" workbookViewId="0">
      <selection activeCell="E16" sqref="E16:F17"/>
    </sheetView>
  </sheetViews>
  <sheetFormatPr defaultRowHeight="15" x14ac:dyDescent="0.25"/>
  <cols>
    <col min="1" max="1" width="5.28515625" customWidth="1"/>
    <col min="2" max="2" width="7.7109375" customWidth="1"/>
    <col min="3" max="3" width="26.7109375" customWidth="1"/>
    <col min="4" max="4" width="20.42578125" customWidth="1"/>
    <col min="5" max="5" width="25.7109375" customWidth="1"/>
    <col min="6" max="6" width="15.85546875" customWidth="1"/>
    <col min="7" max="7" width="17" customWidth="1"/>
    <col min="8" max="8" width="15.28515625" customWidth="1"/>
  </cols>
  <sheetData>
    <row r="2" spans="1:8" ht="29.45" customHeight="1" x14ac:dyDescent="0.25">
      <c r="A2" s="367" t="s">
        <v>250</v>
      </c>
      <c r="B2" s="368"/>
      <c r="C2" s="368"/>
      <c r="D2" s="368"/>
      <c r="E2" s="368"/>
      <c r="F2" s="368"/>
      <c r="G2" s="368"/>
      <c r="H2" s="368"/>
    </row>
    <row r="3" spans="1:8" x14ac:dyDescent="0.25">
      <c r="A3" s="369"/>
      <c r="B3" s="370"/>
      <c r="C3" s="370"/>
      <c r="D3" s="370"/>
      <c r="E3" s="370"/>
      <c r="F3" s="370"/>
      <c r="G3" s="370"/>
      <c r="H3" s="370"/>
    </row>
    <row r="4" spans="1:8" ht="106.5" customHeight="1" x14ac:dyDescent="0.25">
      <c r="A4" s="322" t="s">
        <v>17</v>
      </c>
      <c r="B4" s="322"/>
      <c r="C4" s="366" t="s">
        <v>93</v>
      </c>
      <c r="D4" s="366" t="s">
        <v>94</v>
      </c>
      <c r="E4" s="366" t="s">
        <v>95</v>
      </c>
      <c r="F4" s="89" t="s">
        <v>96</v>
      </c>
      <c r="G4" s="89" t="s">
        <v>97</v>
      </c>
      <c r="H4" s="89" t="s">
        <v>98</v>
      </c>
    </row>
    <row r="5" spans="1:8" x14ac:dyDescent="0.25">
      <c r="A5" s="90" t="s">
        <v>23</v>
      </c>
      <c r="B5" s="90" t="s">
        <v>24</v>
      </c>
      <c r="C5" s="305"/>
      <c r="D5" s="305"/>
      <c r="E5" s="305"/>
      <c r="F5" s="89" t="s">
        <v>99</v>
      </c>
      <c r="G5" s="89" t="s">
        <v>100</v>
      </c>
      <c r="H5" s="89" t="s">
        <v>101</v>
      </c>
    </row>
    <row r="6" spans="1:8" ht="51" x14ac:dyDescent="0.25">
      <c r="A6" s="86">
        <v>8</v>
      </c>
      <c r="B6" s="87"/>
      <c r="C6" s="87" t="s">
        <v>120</v>
      </c>
      <c r="D6" s="366" t="s">
        <v>251</v>
      </c>
      <c r="E6" s="371" t="s">
        <v>252</v>
      </c>
      <c r="F6" s="110">
        <f>'ОЭ свод'!B20</f>
        <v>1.4085512053472644</v>
      </c>
      <c r="G6" s="110">
        <f>'ОЭ свод'!C12</f>
        <v>1.4233944581059217</v>
      </c>
      <c r="H6" s="110">
        <f>'ОЭ свод'!A18</f>
        <v>0.98957193301257562</v>
      </c>
    </row>
    <row r="7" spans="1:8" ht="57.75" customHeight="1" x14ac:dyDescent="0.25">
      <c r="A7" s="88" t="s">
        <v>111</v>
      </c>
      <c r="B7" s="88" t="s">
        <v>153</v>
      </c>
      <c r="C7" s="87" t="s">
        <v>173</v>
      </c>
      <c r="D7" s="366"/>
      <c r="E7" s="372"/>
      <c r="F7" s="110">
        <f>ОЭПП1!B20</f>
        <v>1.5961958587562166</v>
      </c>
      <c r="G7" s="110">
        <f>ОЭПП1!C12</f>
        <v>1.6285932265739043</v>
      </c>
      <c r="H7" s="110">
        <f>ОЭПП1!A18</f>
        <v>0.98010714567084223</v>
      </c>
    </row>
    <row r="8" spans="1:8" ht="39" thickBot="1" x14ac:dyDescent="0.3">
      <c r="A8" s="88" t="s">
        <v>111</v>
      </c>
      <c r="B8" s="88" t="s">
        <v>102</v>
      </c>
      <c r="C8" s="87" t="s">
        <v>241</v>
      </c>
      <c r="D8" s="366"/>
      <c r="E8" s="373"/>
      <c r="F8" s="236">
        <f>ОЭПП2!B20</f>
        <v>0.5</v>
      </c>
      <c r="G8" s="236">
        <f>ОЭПП2!C12</f>
        <v>0.5</v>
      </c>
      <c r="H8" s="236">
        <f>ОЭПП2!A18</f>
        <v>1</v>
      </c>
    </row>
  </sheetData>
  <mergeCells count="8">
    <mergeCell ref="D6:D8"/>
    <mergeCell ref="A2:H2"/>
    <mergeCell ref="A3:H3"/>
    <mergeCell ref="A4:B4"/>
    <mergeCell ref="C4:C5"/>
    <mergeCell ref="D4:D5"/>
    <mergeCell ref="E4:E5"/>
    <mergeCell ref="E6:E8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P20"/>
  <sheetViews>
    <sheetView view="pageBreakPreview" zoomScaleSheetLayoutView="100" workbookViewId="0">
      <selection activeCell="B22" sqref="B22"/>
    </sheetView>
  </sheetViews>
  <sheetFormatPr defaultColWidth="9.140625" defaultRowHeight="15" x14ac:dyDescent="0.25"/>
  <cols>
    <col min="1" max="1" width="58.7109375" style="9" customWidth="1"/>
    <col min="2" max="2" width="33" style="9" customWidth="1"/>
    <col min="3" max="5" width="7.7109375" style="9" customWidth="1"/>
    <col min="6" max="6" width="9" style="9" bestFit="1" customWidth="1"/>
    <col min="7" max="9" width="7.7109375" style="9" customWidth="1"/>
    <col min="10" max="92" width="7.7109375" style="9" hidden="1" customWidth="1"/>
    <col min="93" max="94" width="9.28515625" style="9" bestFit="1" customWidth="1"/>
    <col min="95" max="16384" width="9.140625" style="9"/>
  </cols>
  <sheetData>
    <row r="1" spans="1:94" ht="52.9" customHeight="1" x14ac:dyDescent="0.25">
      <c r="A1" s="244" t="s">
        <v>235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</row>
    <row r="3" spans="1:94" ht="36.75" customHeight="1" x14ac:dyDescent="0.25">
      <c r="A3" s="256" t="s">
        <v>8</v>
      </c>
      <c r="B3" s="257"/>
      <c r="C3" s="14" t="s">
        <v>161</v>
      </c>
      <c r="D3" s="14" t="s">
        <v>162</v>
      </c>
      <c r="E3" s="14" t="s">
        <v>163</v>
      </c>
      <c r="F3" s="14" t="s">
        <v>164</v>
      </c>
      <c r="G3" s="14" t="s">
        <v>165</v>
      </c>
      <c r="H3" s="14" t="s">
        <v>166</v>
      </c>
      <c r="I3" s="14" t="s">
        <v>167</v>
      </c>
      <c r="J3" s="43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14" t="s">
        <v>168</v>
      </c>
      <c r="CP3" s="14" t="s">
        <v>169</v>
      </c>
    </row>
    <row r="4" spans="1:94" x14ac:dyDescent="0.25">
      <c r="A4" s="247" t="s">
        <v>1</v>
      </c>
      <c r="B4" s="5" t="s">
        <v>4</v>
      </c>
      <c r="C4" s="51">
        <v>1</v>
      </c>
      <c r="D4" s="51">
        <v>1</v>
      </c>
      <c r="E4" s="51">
        <v>1</v>
      </c>
      <c r="F4" s="51">
        <v>1</v>
      </c>
      <c r="G4" s="51">
        <v>1</v>
      </c>
      <c r="H4" s="51">
        <v>1</v>
      </c>
      <c r="I4" s="51">
        <f>1</f>
        <v>1</v>
      </c>
      <c r="J4" s="51">
        <v>1</v>
      </c>
      <c r="K4" s="51">
        <v>0</v>
      </c>
      <c r="L4" s="51">
        <v>1</v>
      </c>
      <c r="M4" s="51"/>
      <c r="N4" s="51"/>
      <c r="O4" s="51"/>
      <c r="P4" s="51"/>
      <c r="Q4" s="51"/>
      <c r="R4" s="55"/>
      <c r="S4" s="55"/>
      <c r="T4" s="55"/>
      <c r="U4" s="55"/>
      <c r="V4" s="55"/>
      <c r="W4" s="55"/>
      <c r="X4" s="51"/>
      <c r="Y4" s="51"/>
      <c r="Z4" s="51"/>
      <c r="AA4" s="51"/>
      <c r="AB4" s="51"/>
      <c r="AC4" s="51"/>
      <c r="AD4" s="51"/>
      <c r="AE4" s="51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51">
        <v>1</v>
      </c>
      <c r="CP4" s="51">
        <v>1</v>
      </c>
    </row>
    <row r="5" spans="1:94" x14ac:dyDescent="0.25">
      <c r="A5" s="247"/>
      <c r="B5" s="4" t="s">
        <v>234</v>
      </c>
      <c r="C5" s="107">
        <f>'Форма 5'!F9</f>
        <v>96.6</v>
      </c>
      <c r="D5" s="17">
        <f>'Форма 5'!F10</f>
        <v>13326.9</v>
      </c>
      <c r="E5" s="17">
        <f>'Форма 5'!F11</f>
        <v>34964.1</v>
      </c>
      <c r="F5" s="103">
        <f>'Форма 5'!F12</f>
        <v>36499.14</v>
      </c>
      <c r="G5" s="17">
        <f>'Форма 5'!F13</f>
        <v>11739</v>
      </c>
      <c r="H5" s="17">
        <f>'Форма 5'!F14</f>
        <v>72.7</v>
      </c>
      <c r="I5" s="17">
        <f>'Форма 5'!F15</f>
        <v>8</v>
      </c>
      <c r="J5" s="18"/>
      <c r="K5" s="15"/>
      <c r="L5" s="15"/>
      <c r="M5" s="15"/>
      <c r="N5" s="15"/>
      <c r="O5" s="15"/>
      <c r="P5" s="15"/>
      <c r="Q5" s="15"/>
      <c r="R5" s="16"/>
      <c r="S5" s="16"/>
      <c r="T5" s="16"/>
      <c r="U5" s="16"/>
      <c r="V5" s="16"/>
      <c r="W5" s="16"/>
      <c r="X5" s="18"/>
      <c r="Y5" s="15"/>
      <c r="Z5" s="15"/>
      <c r="AA5" s="15"/>
      <c r="AB5" s="18"/>
      <c r="AC5" s="15"/>
      <c r="AD5" s="15"/>
      <c r="AE5" s="15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7">
        <f>'Форма 5'!F16</f>
        <v>0</v>
      </c>
      <c r="CP5" s="17">
        <f>'Форма 5'!F17</f>
        <v>81.78</v>
      </c>
    </row>
    <row r="6" spans="1:94" x14ac:dyDescent="0.25">
      <c r="A6" s="252"/>
      <c r="B6" s="4" t="s">
        <v>231</v>
      </c>
      <c r="C6" s="136">
        <f>'Форма 5'!G9</f>
        <v>102</v>
      </c>
      <c r="D6" s="104">
        <f>'Форма 5'!G10</f>
        <v>29749</v>
      </c>
      <c r="E6" s="104">
        <f>'Форма 5'!G11</f>
        <v>34011</v>
      </c>
      <c r="F6" s="105">
        <f>'Форма 5'!G12</f>
        <v>37701.64</v>
      </c>
      <c r="G6" s="104">
        <f>'Форма 5'!G13</f>
        <v>12117</v>
      </c>
      <c r="H6" s="104">
        <f>'Форма 5'!G14</f>
        <v>78</v>
      </c>
      <c r="I6" s="104">
        <f>'Форма 5'!G15</f>
        <v>6</v>
      </c>
      <c r="J6" s="20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19"/>
      <c r="Y6" s="16"/>
      <c r="Z6" s="16"/>
      <c r="AA6" s="16"/>
      <c r="AB6" s="19"/>
      <c r="AC6" s="16"/>
      <c r="AD6" s="16"/>
      <c r="AE6" s="16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04">
        <f>'Форма 5'!G16</f>
        <v>0</v>
      </c>
      <c r="CP6" s="104">
        <f>'Форма 5'!G17</f>
        <v>150</v>
      </c>
    </row>
    <row r="7" spans="1:94" x14ac:dyDescent="0.25">
      <c r="A7" s="252"/>
      <c r="B7" s="4" t="s">
        <v>232</v>
      </c>
      <c r="C7" s="136">
        <f>'Форма 5'!H9</f>
        <v>102</v>
      </c>
      <c r="D7" s="104">
        <f>'Форма 5'!H10</f>
        <v>36325.800000000003</v>
      </c>
      <c r="E7" s="104">
        <f>'Форма 5'!H11</f>
        <v>35506.1</v>
      </c>
      <c r="F7" s="56">
        <f>'Форма 5'!H12</f>
        <v>40212.980000000003</v>
      </c>
      <c r="G7" s="55">
        <f>'Форма 5'!H13</f>
        <v>11772</v>
      </c>
      <c r="H7" s="55">
        <f>'Форма 5'!H14</f>
        <v>87.5</v>
      </c>
      <c r="I7" s="55">
        <f>'Форма 5'!H15</f>
        <v>13</v>
      </c>
      <c r="J7" s="20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19"/>
      <c r="Y7" s="16"/>
      <c r="Z7" s="16"/>
      <c r="AA7" s="16"/>
      <c r="AB7" s="19"/>
      <c r="AC7" s="16"/>
      <c r="AD7" s="16"/>
      <c r="AE7" s="16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55">
        <f>'Форма 5'!H16</f>
        <v>0</v>
      </c>
      <c r="CP7" s="55">
        <f>'Форма 5'!H17</f>
        <v>164</v>
      </c>
    </row>
    <row r="8" spans="1:94" x14ac:dyDescent="0.25">
      <c r="A8" s="252"/>
      <c r="B8" s="5" t="s">
        <v>6</v>
      </c>
      <c r="C8" s="106">
        <f>IF(C4=1,C7*C7/C5/C6,C7*C6/C5/C7)</f>
        <v>1.0559006211180124</v>
      </c>
      <c r="D8" s="106">
        <f>IF(D4=1,D7*D7/D5/D6,D7*D6/D5/D7)</f>
        <v>3.3283490432407534</v>
      </c>
      <c r="E8" s="106">
        <f t="shared" ref="E8:BO8" si="0">IF(E4=1,E7*E7/E5/E6,E7*E6/E5/E7)</f>
        <v>1.060142362031876</v>
      </c>
      <c r="F8" s="106">
        <f>IF(F4=1,F7*F7/F5/F6,F7*F6/F5/F7)</f>
        <v>1.17514008840091</v>
      </c>
      <c r="G8" s="106">
        <f t="shared" si="0"/>
        <v>0.97425870823614913</v>
      </c>
      <c r="H8" s="106">
        <f t="shared" si="0"/>
        <v>1.3501657672909393</v>
      </c>
      <c r="I8" s="106">
        <f t="shared" ref="I8" si="1">IF(I4=1,I7*I7/I5/I6,I7*I6/I5/I7)</f>
        <v>3.5208333333333335</v>
      </c>
      <c r="J8" s="44" t="e">
        <f t="shared" si="0"/>
        <v>#DIV/0!</v>
      </c>
      <c r="K8" s="8" t="e">
        <f t="shared" si="0"/>
        <v>#DIV/0!</v>
      </c>
      <c r="L8" s="8" t="e">
        <f t="shared" si="0"/>
        <v>#DIV/0!</v>
      </c>
      <c r="M8" s="8" t="e">
        <f>IF(M4=1,M7*M7/M5/M6,M7*M6/M5/M7)</f>
        <v>#DIV/0!</v>
      </c>
      <c r="N8" s="8" t="e">
        <f t="shared" si="0"/>
        <v>#DIV/0!</v>
      </c>
      <c r="O8" s="8" t="e">
        <f t="shared" si="0"/>
        <v>#DIV/0!</v>
      </c>
      <c r="P8" s="8" t="e">
        <f t="shared" si="0"/>
        <v>#DIV/0!</v>
      </c>
      <c r="Q8" s="8" t="e">
        <f t="shared" si="0"/>
        <v>#DIV/0!</v>
      </c>
      <c r="R8" s="8" t="e">
        <f t="shared" si="0"/>
        <v>#DIV/0!</v>
      </c>
      <c r="S8" s="8" t="e">
        <f t="shared" si="0"/>
        <v>#DIV/0!</v>
      </c>
      <c r="T8" s="8" t="e">
        <f t="shared" si="0"/>
        <v>#DIV/0!</v>
      </c>
      <c r="U8" s="8" t="e">
        <f t="shared" si="0"/>
        <v>#DIV/0!</v>
      </c>
      <c r="V8" s="8" t="e">
        <f t="shared" si="0"/>
        <v>#DIV/0!</v>
      </c>
      <c r="W8" s="8" t="e">
        <f t="shared" si="0"/>
        <v>#DIV/0!</v>
      </c>
      <c r="X8" s="8" t="e">
        <f t="shared" si="0"/>
        <v>#DIV/0!</v>
      </c>
      <c r="Y8" s="8" t="e">
        <f t="shared" si="0"/>
        <v>#DIV/0!</v>
      </c>
      <c r="Z8" s="8" t="e">
        <f t="shared" si="0"/>
        <v>#DIV/0!</v>
      </c>
      <c r="AA8" s="8" t="e">
        <f t="shared" si="0"/>
        <v>#DIV/0!</v>
      </c>
      <c r="AB8" s="8" t="e">
        <f t="shared" si="0"/>
        <v>#DIV/0!</v>
      </c>
      <c r="AC8" s="8" t="e">
        <f t="shared" si="0"/>
        <v>#DIV/0!</v>
      </c>
      <c r="AD8" s="8" t="e">
        <f t="shared" si="0"/>
        <v>#DIV/0!</v>
      </c>
      <c r="AE8" s="8" t="e">
        <f t="shared" si="0"/>
        <v>#DIV/0!</v>
      </c>
      <c r="AF8" s="8" t="e">
        <f t="shared" si="0"/>
        <v>#DIV/0!</v>
      </c>
      <c r="AG8" s="8" t="e">
        <f t="shared" si="0"/>
        <v>#DIV/0!</v>
      </c>
      <c r="AH8" s="8" t="e">
        <f t="shared" si="0"/>
        <v>#DIV/0!</v>
      </c>
      <c r="AI8" s="8" t="e">
        <f t="shared" si="0"/>
        <v>#DIV/0!</v>
      </c>
      <c r="AJ8" s="8" t="e">
        <f t="shared" si="0"/>
        <v>#DIV/0!</v>
      </c>
      <c r="AK8" s="8" t="e">
        <f t="shared" si="0"/>
        <v>#DIV/0!</v>
      </c>
      <c r="AL8" s="8" t="e">
        <f t="shared" si="0"/>
        <v>#DIV/0!</v>
      </c>
      <c r="AM8" s="8" t="e">
        <f t="shared" si="0"/>
        <v>#DIV/0!</v>
      </c>
      <c r="AN8" s="8" t="e">
        <f t="shared" si="0"/>
        <v>#DIV/0!</v>
      </c>
      <c r="AO8" s="8" t="e">
        <f t="shared" si="0"/>
        <v>#DIV/0!</v>
      </c>
      <c r="AP8" s="8" t="e">
        <f t="shared" si="0"/>
        <v>#DIV/0!</v>
      </c>
      <c r="AQ8" s="8" t="e">
        <f t="shared" si="0"/>
        <v>#DIV/0!</v>
      </c>
      <c r="AR8" s="8" t="e">
        <f t="shared" si="0"/>
        <v>#DIV/0!</v>
      </c>
      <c r="AS8" s="8" t="e">
        <f t="shared" si="0"/>
        <v>#DIV/0!</v>
      </c>
      <c r="AT8" s="8" t="e">
        <f t="shared" si="0"/>
        <v>#DIV/0!</v>
      </c>
      <c r="AU8" s="8" t="e">
        <f t="shared" si="0"/>
        <v>#DIV/0!</v>
      </c>
      <c r="AV8" s="8" t="e">
        <f t="shared" si="0"/>
        <v>#DIV/0!</v>
      </c>
      <c r="AW8" s="8" t="e">
        <f t="shared" si="0"/>
        <v>#DIV/0!</v>
      </c>
      <c r="AX8" s="8" t="e">
        <f t="shared" si="0"/>
        <v>#DIV/0!</v>
      </c>
      <c r="AY8" s="8" t="e">
        <f t="shared" si="0"/>
        <v>#DIV/0!</v>
      </c>
      <c r="AZ8" s="8" t="e">
        <f t="shared" si="0"/>
        <v>#DIV/0!</v>
      </c>
      <c r="BA8" s="8" t="e">
        <f t="shared" si="0"/>
        <v>#DIV/0!</v>
      </c>
      <c r="BB8" s="8" t="e">
        <f t="shared" si="0"/>
        <v>#DIV/0!</v>
      </c>
      <c r="BC8" s="8" t="e">
        <f t="shared" si="0"/>
        <v>#DIV/0!</v>
      </c>
      <c r="BD8" s="8" t="e">
        <f t="shared" si="0"/>
        <v>#DIV/0!</v>
      </c>
      <c r="BE8" s="8" t="e">
        <f t="shared" si="0"/>
        <v>#DIV/0!</v>
      </c>
      <c r="BF8" s="8" t="e">
        <f t="shared" si="0"/>
        <v>#DIV/0!</v>
      </c>
      <c r="BG8" s="8" t="e">
        <f t="shared" si="0"/>
        <v>#DIV/0!</v>
      </c>
      <c r="BH8" s="8" t="e">
        <f t="shared" si="0"/>
        <v>#DIV/0!</v>
      </c>
      <c r="BI8" s="8" t="e">
        <f t="shared" si="0"/>
        <v>#DIV/0!</v>
      </c>
      <c r="BJ8" s="8" t="e">
        <f t="shared" si="0"/>
        <v>#DIV/0!</v>
      </c>
      <c r="BK8" s="8" t="e">
        <f t="shared" si="0"/>
        <v>#DIV/0!</v>
      </c>
      <c r="BL8" s="8" t="e">
        <f t="shared" si="0"/>
        <v>#DIV/0!</v>
      </c>
      <c r="BM8" s="8" t="e">
        <f t="shared" si="0"/>
        <v>#DIV/0!</v>
      </c>
      <c r="BN8" s="8" t="e">
        <f t="shared" si="0"/>
        <v>#DIV/0!</v>
      </c>
      <c r="BO8" s="8" t="e">
        <f t="shared" si="0"/>
        <v>#DIV/0!</v>
      </c>
      <c r="BP8" s="8" t="e">
        <f t="shared" ref="BP8:CP8" si="2">IF(BP4=1,BP7*BP7/BP5/BP6,BP7*BP6/BP5/BP7)</f>
        <v>#DIV/0!</v>
      </c>
      <c r="BQ8" s="8" t="e">
        <f t="shared" si="2"/>
        <v>#DIV/0!</v>
      </c>
      <c r="BR8" s="8" t="e">
        <f t="shared" si="2"/>
        <v>#DIV/0!</v>
      </c>
      <c r="BS8" s="8" t="e">
        <f t="shared" si="2"/>
        <v>#DIV/0!</v>
      </c>
      <c r="BT8" s="8" t="e">
        <f t="shared" si="2"/>
        <v>#DIV/0!</v>
      </c>
      <c r="BU8" s="8" t="e">
        <f t="shared" si="2"/>
        <v>#DIV/0!</v>
      </c>
      <c r="BV8" s="8" t="e">
        <f t="shared" si="2"/>
        <v>#DIV/0!</v>
      </c>
      <c r="BW8" s="8" t="e">
        <f t="shared" si="2"/>
        <v>#DIV/0!</v>
      </c>
      <c r="BX8" s="8" t="e">
        <f t="shared" si="2"/>
        <v>#DIV/0!</v>
      </c>
      <c r="BY8" s="8" t="e">
        <f t="shared" si="2"/>
        <v>#DIV/0!</v>
      </c>
      <c r="BZ8" s="8" t="e">
        <f t="shared" si="2"/>
        <v>#DIV/0!</v>
      </c>
      <c r="CA8" s="8" t="e">
        <f t="shared" si="2"/>
        <v>#DIV/0!</v>
      </c>
      <c r="CB8" s="8" t="e">
        <f t="shared" si="2"/>
        <v>#DIV/0!</v>
      </c>
      <c r="CC8" s="8" t="e">
        <f t="shared" si="2"/>
        <v>#DIV/0!</v>
      </c>
      <c r="CD8" s="8" t="e">
        <f t="shared" si="2"/>
        <v>#DIV/0!</v>
      </c>
      <c r="CE8" s="8" t="e">
        <f t="shared" si="2"/>
        <v>#DIV/0!</v>
      </c>
      <c r="CF8" s="8" t="e">
        <f t="shared" si="2"/>
        <v>#DIV/0!</v>
      </c>
      <c r="CG8" s="8" t="e">
        <f t="shared" si="2"/>
        <v>#DIV/0!</v>
      </c>
      <c r="CH8" s="8" t="e">
        <f t="shared" si="2"/>
        <v>#DIV/0!</v>
      </c>
      <c r="CI8" s="8" t="e">
        <f t="shared" si="2"/>
        <v>#DIV/0!</v>
      </c>
      <c r="CJ8" s="8" t="e">
        <f t="shared" si="2"/>
        <v>#DIV/0!</v>
      </c>
      <c r="CK8" s="8" t="e">
        <f t="shared" si="2"/>
        <v>#DIV/0!</v>
      </c>
      <c r="CL8" s="8" t="e">
        <f t="shared" si="2"/>
        <v>#DIV/0!</v>
      </c>
      <c r="CM8" s="8" t="e">
        <f t="shared" si="2"/>
        <v>#DIV/0!</v>
      </c>
      <c r="CN8" s="58" t="e">
        <f t="shared" si="2"/>
        <v>#DIV/0!</v>
      </c>
      <c r="CO8" s="106" t="e">
        <f t="shared" si="2"/>
        <v>#DIV/0!</v>
      </c>
      <c r="CP8" s="106">
        <f t="shared" si="2"/>
        <v>2.1925491155131653</v>
      </c>
    </row>
    <row r="9" spans="1:94" ht="33.75" hidden="1" customHeight="1" x14ac:dyDescent="0.25">
      <c r="A9" s="252"/>
      <c r="B9" s="6"/>
      <c r="C9" s="10">
        <f t="shared" ref="C9:BN9" si="3">IFERROR(C8,0)</f>
        <v>1.0559006211180124</v>
      </c>
      <c r="D9" s="10">
        <f t="shared" si="3"/>
        <v>3.3283490432407534</v>
      </c>
      <c r="E9" s="10">
        <f t="shared" si="3"/>
        <v>1.060142362031876</v>
      </c>
      <c r="F9" s="10">
        <f t="shared" si="3"/>
        <v>1.17514008840091</v>
      </c>
      <c r="G9" s="10">
        <f t="shared" si="3"/>
        <v>0.97425870823614913</v>
      </c>
      <c r="H9" s="10">
        <f t="shared" si="3"/>
        <v>1.3501657672909393</v>
      </c>
      <c r="I9" s="10">
        <f t="shared" si="3"/>
        <v>3.5208333333333335</v>
      </c>
      <c r="J9" s="10">
        <f t="shared" si="3"/>
        <v>0</v>
      </c>
      <c r="K9" s="10">
        <f t="shared" si="3"/>
        <v>0</v>
      </c>
      <c r="L9" s="10">
        <f t="shared" si="3"/>
        <v>0</v>
      </c>
      <c r="M9" s="10">
        <f t="shared" si="3"/>
        <v>0</v>
      </c>
      <c r="N9" s="10">
        <f t="shared" si="3"/>
        <v>0</v>
      </c>
      <c r="O9" s="10">
        <f t="shared" si="3"/>
        <v>0</v>
      </c>
      <c r="P9" s="10">
        <f t="shared" si="3"/>
        <v>0</v>
      </c>
      <c r="Q9" s="10">
        <f t="shared" si="3"/>
        <v>0</v>
      </c>
      <c r="R9" s="10">
        <f t="shared" si="3"/>
        <v>0</v>
      </c>
      <c r="S9" s="10">
        <f t="shared" si="3"/>
        <v>0</v>
      </c>
      <c r="T9" s="10">
        <f t="shared" si="3"/>
        <v>0</v>
      </c>
      <c r="U9" s="10">
        <f t="shared" si="3"/>
        <v>0</v>
      </c>
      <c r="V9" s="10">
        <f t="shared" si="3"/>
        <v>0</v>
      </c>
      <c r="W9" s="10">
        <f t="shared" si="3"/>
        <v>0</v>
      </c>
      <c r="X9" s="10">
        <f t="shared" si="3"/>
        <v>0</v>
      </c>
      <c r="Y9" s="10">
        <f t="shared" si="3"/>
        <v>0</v>
      </c>
      <c r="Z9" s="10">
        <f t="shared" si="3"/>
        <v>0</v>
      </c>
      <c r="AA9" s="10">
        <f t="shared" si="3"/>
        <v>0</v>
      </c>
      <c r="AB9" s="10">
        <f t="shared" si="3"/>
        <v>0</v>
      </c>
      <c r="AC9" s="10">
        <f t="shared" si="3"/>
        <v>0</v>
      </c>
      <c r="AD9" s="10">
        <f t="shared" si="3"/>
        <v>0</v>
      </c>
      <c r="AE9" s="10">
        <f t="shared" si="3"/>
        <v>0</v>
      </c>
      <c r="AF9" s="10">
        <f t="shared" si="3"/>
        <v>0</v>
      </c>
      <c r="AG9" s="10">
        <f t="shared" si="3"/>
        <v>0</v>
      </c>
      <c r="AH9" s="10">
        <f t="shared" si="3"/>
        <v>0</v>
      </c>
      <c r="AI9" s="10">
        <f t="shared" si="3"/>
        <v>0</v>
      </c>
      <c r="AJ9" s="10">
        <f t="shared" si="3"/>
        <v>0</v>
      </c>
      <c r="AK9" s="10">
        <f t="shared" si="3"/>
        <v>0</v>
      </c>
      <c r="AL9" s="10">
        <f t="shared" si="3"/>
        <v>0</v>
      </c>
      <c r="AM9" s="10">
        <f t="shared" si="3"/>
        <v>0</v>
      </c>
      <c r="AN9" s="10">
        <f t="shared" si="3"/>
        <v>0</v>
      </c>
      <c r="AO9" s="10">
        <f t="shared" si="3"/>
        <v>0</v>
      </c>
      <c r="AP9" s="10">
        <f t="shared" si="3"/>
        <v>0</v>
      </c>
      <c r="AQ9" s="10">
        <f t="shared" si="3"/>
        <v>0</v>
      </c>
      <c r="AR9" s="10">
        <f t="shared" si="3"/>
        <v>0</v>
      </c>
      <c r="AS9" s="10">
        <f t="shared" si="3"/>
        <v>0</v>
      </c>
      <c r="AT9" s="10">
        <f t="shared" si="3"/>
        <v>0</v>
      </c>
      <c r="AU9" s="10">
        <f t="shared" si="3"/>
        <v>0</v>
      </c>
      <c r="AV9" s="10">
        <f t="shared" si="3"/>
        <v>0</v>
      </c>
      <c r="AW9" s="10">
        <f t="shared" si="3"/>
        <v>0</v>
      </c>
      <c r="AX9" s="10">
        <f t="shared" si="3"/>
        <v>0</v>
      </c>
      <c r="AY9" s="10">
        <f t="shared" si="3"/>
        <v>0</v>
      </c>
      <c r="AZ9" s="10">
        <f t="shared" si="3"/>
        <v>0</v>
      </c>
      <c r="BA9" s="10">
        <f t="shared" si="3"/>
        <v>0</v>
      </c>
      <c r="BB9" s="10">
        <f t="shared" si="3"/>
        <v>0</v>
      </c>
      <c r="BC9" s="10">
        <f t="shared" si="3"/>
        <v>0</v>
      </c>
      <c r="BD9" s="10">
        <f t="shared" si="3"/>
        <v>0</v>
      </c>
      <c r="BE9" s="10">
        <f t="shared" si="3"/>
        <v>0</v>
      </c>
      <c r="BF9" s="10">
        <f t="shared" si="3"/>
        <v>0</v>
      </c>
      <c r="BG9" s="10">
        <f t="shared" si="3"/>
        <v>0</v>
      </c>
      <c r="BH9" s="10">
        <f t="shared" si="3"/>
        <v>0</v>
      </c>
      <c r="BI9" s="10">
        <f t="shared" si="3"/>
        <v>0</v>
      </c>
      <c r="BJ9" s="10">
        <f t="shared" si="3"/>
        <v>0</v>
      </c>
      <c r="BK9" s="10">
        <f t="shared" si="3"/>
        <v>0</v>
      </c>
      <c r="BL9" s="10">
        <f t="shared" si="3"/>
        <v>0</v>
      </c>
      <c r="BM9" s="10">
        <f t="shared" si="3"/>
        <v>0</v>
      </c>
      <c r="BN9" s="10">
        <f t="shared" si="3"/>
        <v>0</v>
      </c>
      <c r="BO9" s="10">
        <f t="shared" ref="BO9:CP9" si="4">IFERROR(BO8,0)</f>
        <v>0</v>
      </c>
      <c r="BP9" s="10">
        <f t="shared" si="4"/>
        <v>0</v>
      </c>
      <c r="BQ9" s="10">
        <f t="shared" si="4"/>
        <v>0</v>
      </c>
      <c r="BR9" s="10">
        <f t="shared" si="4"/>
        <v>0</v>
      </c>
      <c r="BS9" s="10">
        <f t="shared" si="4"/>
        <v>0</v>
      </c>
      <c r="BT9" s="10">
        <f t="shared" si="4"/>
        <v>0</v>
      </c>
      <c r="BU9" s="10">
        <f t="shared" si="4"/>
        <v>0</v>
      </c>
      <c r="BV9" s="10">
        <f t="shared" si="4"/>
        <v>0</v>
      </c>
      <c r="BW9" s="10">
        <f t="shared" si="4"/>
        <v>0</v>
      </c>
      <c r="BX9" s="10">
        <f t="shared" si="4"/>
        <v>0</v>
      </c>
      <c r="BY9" s="10">
        <f t="shared" si="4"/>
        <v>0</v>
      </c>
      <c r="BZ9" s="10">
        <f t="shared" si="4"/>
        <v>0</v>
      </c>
      <c r="CA9" s="10">
        <f t="shared" si="4"/>
        <v>0</v>
      </c>
      <c r="CB9" s="10">
        <f t="shared" si="4"/>
        <v>0</v>
      </c>
      <c r="CC9" s="10">
        <f t="shared" si="4"/>
        <v>0</v>
      </c>
      <c r="CD9" s="10">
        <f t="shared" si="4"/>
        <v>0</v>
      </c>
      <c r="CE9" s="10">
        <f t="shared" si="4"/>
        <v>0</v>
      </c>
      <c r="CF9" s="10">
        <f t="shared" si="4"/>
        <v>0</v>
      </c>
      <c r="CG9" s="10">
        <f t="shared" si="4"/>
        <v>0</v>
      </c>
      <c r="CH9" s="10">
        <f t="shared" si="4"/>
        <v>0</v>
      </c>
      <c r="CI9" s="10">
        <f t="shared" si="4"/>
        <v>0</v>
      </c>
      <c r="CJ9" s="10">
        <f t="shared" si="4"/>
        <v>0</v>
      </c>
      <c r="CK9" s="10">
        <f t="shared" si="4"/>
        <v>0</v>
      </c>
      <c r="CL9" s="10">
        <f t="shared" si="4"/>
        <v>0</v>
      </c>
      <c r="CM9" s="10">
        <f t="shared" si="4"/>
        <v>0</v>
      </c>
      <c r="CN9" s="10">
        <f t="shared" si="4"/>
        <v>0</v>
      </c>
      <c r="CO9" s="10">
        <f t="shared" si="4"/>
        <v>0</v>
      </c>
      <c r="CP9" s="10">
        <f t="shared" si="4"/>
        <v>2.1925491155131653</v>
      </c>
    </row>
    <row r="10" spans="1:94" ht="33.75" hidden="1" customHeight="1" x14ac:dyDescent="0.25">
      <c r="A10" s="252"/>
      <c r="B10" s="5"/>
      <c r="C10" s="11">
        <f>IF(C9&gt;0,1,0)</f>
        <v>1</v>
      </c>
      <c r="D10" s="11">
        <f t="shared" ref="D10:BO10" si="5">IF(D9&gt;0,1,0)</f>
        <v>1</v>
      </c>
      <c r="E10" s="11">
        <f t="shared" si="5"/>
        <v>1</v>
      </c>
      <c r="F10" s="11">
        <f t="shared" si="5"/>
        <v>1</v>
      </c>
      <c r="G10" s="11">
        <f t="shared" si="5"/>
        <v>1</v>
      </c>
      <c r="H10" s="11">
        <f t="shared" si="5"/>
        <v>1</v>
      </c>
      <c r="I10" s="11">
        <f t="shared" si="5"/>
        <v>1</v>
      </c>
      <c r="J10" s="11">
        <f t="shared" si="5"/>
        <v>0</v>
      </c>
      <c r="K10" s="11">
        <f t="shared" si="5"/>
        <v>0</v>
      </c>
      <c r="L10" s="11">
        <f t="shared" si="5"/>
        <v>0</v>
      </c>
      <c r="M10" s="11">
        <f t="shared" si="5"/>
        <v>0</v>
      </c>
      <c r="N10" s="11">
        <f t="shared" si="5"/>
        <v>0</v>
      </c>
      <c r="O10" s="11">
        <f t="shared" si="5"/>
        <v>0</v>
      </c>
      <c r="P10" s="11">
        <f t="shared" si="5"/>
        <v>0</v>
      </c>
      <c r="Q10" s="11">
        <f t="shared" si="5"/>
        <v>0</v>
      </c>
      <c r="R10" s="11">
        <f t="shared" si="5"/>
        <v>0</v>
      </c>
      <c r="S10" s="11">
        <f t="shared" si="5"/>
        <v>0</v>
      </c>
      <c r="T10" s="11">
        <f t="shared" si="5"/>
        <v>0</v>
      </c>
      <c r="U10" s="11">
        <f t="shared" si="5"/>
        <v>0</v>
      </c>
      <c r="V10" s="11">
        <f t="shared" si="5"/>
        <v>0</v>
      </c>
      <c r="W10" s="11">
        <f t="shared" si="5"/>
        <v>0</v>
      </c>
      <c r="X10" s="11">
        <f t="shared" si="5"/>
        <v>0</v>
      </c>
      <c r="Y10" s="11">
        <f t="shared" si="5"/>
        <v>0</v>
      </c>
      <c r="Z10" s="11">
        <f t="shared" si="5"/>
        <v>0</v>
      </c>
      <c r="AA10" s="11">
        <f t="shared" si="5"/>
        <v>0</v>
      </c>
      <c r="AB10" s="11">
        <f t="shared" si="5"/>
        <v>0</v>
      </c>
      <c r="AC10" s="11">
        <f t="shared" si="5"/>
        <v>0</v>
      </c>
      <c r="AD10" s="11">
        <f t="shared" si="5"/>
        <v>0</v>
      </c>
      <c r="AE10" s="11">
        <f t="shared" si="5"/>
        <v>0</v>
      </c>
      <c r="AF10" s="11">
        <f t="shared" si="5"/>
        <v>0</v>
      </c>
      <c r="AG10" s="11">
        <f t="shared" si="5"/>
        <v>0</v>
      </c>
      <c r="AH10" s="11">
        <f t="shared" si="5"/>
        <v>0</v>
      </c>
      <c r="AI10" s="11">
        <f t="shared" si="5"/>
        <v>0</v>
      </c>
      <c r="AJ10" s="11">
        <f t="shared" si="5"/>
        <v>0</v>
      </c>
      <c r="AK10" s="11">
        <f t="shared" si="5"/>
        <v>0</v>
      </c>
      <c r="AL10" s="11">
        <f t="shared" si="5"/>
        <v>0</v>
      </c>
      <c r="AM10" s="11">
        <f t="shared" si="5"/>
        <v>0</v>
      </c>
      <c r="AN10" s="11">
        <f t="shared" si="5"/>
        <v>0</v>
      </c>
      <c r="AO10" s="11">
        <f t="shared" si="5"/>
        <v>0</v>
      </c>
      <c r="AP10" s="11">
        <f t="shared" si="5"/>
        <v>0</v>
      </c>
      <c r="AQ10" s="11">
        <f t="shared" si="5"/>
        <v>0</v>
      </c>
      <c r="AR10" s="11">
        <f t="shared" si="5"/>
        <v>0</v>
      </c>
      <c r="AS10" s="11">
        <f t="shared" si="5"/>
        <v>0</v>
      </c>
      <c r="AT10" s="11">
        <f t="shared" si="5"/>
        <v>0</v>
      </c>
      <c r="AU10" s="11">
        <f t="shared" si="5"/>
        <v>0</v>
      </c>
      <c r="AV10" s="11">
        <f t="shared" si="5"/>
        <v>0</v>
      </c>
      <c r="AW10" s="11">
        <f t="shared" si="5"/>
        <v>0</v>
      </c>
      <c r="AX10" s="11">
        <f t="shared" si="5"/>
        <v>0</v>
      </c>
      <c r="AY10" s="11">
        <f t="shared" si="5"/>
        <v>0</v>
      </c>
      <c r="AZ10" s="11">
        <f t="shared" si="5"/>
        <v>0</v>
      </c>
      <c r="BA10" s="11">
        <f t="shared" si="5"/>
        <v>0</v>
      </c>
      <c r="BB10" s="11">
        <f t="shared" si="5"/>
        <v>0</v>
      </c>
      <c r="BC10" s="11">
        <f t="shared" si="5"/>
        <v>0</v>
      </c>
      <c r="BD10" s="11">
        <f t="shared" si="5"/>
        <v>0</v>
      </c>
      <c r="BE10" s="11">
        <f t="shared" si="5"/>
        <v>0</v>
      </c>
      <c r="BF10" s="11">
        <f t="shared" si="5"/>
        <v>0</v>
      </c>
      <c r="BG10" s="11">
        <f t="shared" si="5"/>
        <v>0</v>
      </c>
      <c r="BH10" s="11">
        <f t="shared" si="5"/>
        <v>0</v>
      </c>
      <c r="BI10" s="11">
        <f t="shared" si="5"/>
        <v>0</v>
      </c>
      <c r="BJ10" s="11">
        <f t="shared" si="5"/>
        <v>0</v>
      </c>
      <c r="BK10" s="11">
        <f t="shared" si="5"/>
        <v>0</v>
      </c>
      <c r="BL10" s="11">
        <f t="shared" si="5"/>
        <v>0</v>
      </c>
      <c r="BM10" s="11">
        <f t="shared" si="5"/>
        <v>0</v>
      </c>
      <c r="BN10" s="11">
        <f t="shared" si="5"/>
        <v>0</v>
      </c>
      <c r="BO10" s="11">
        <f t="shared" si="5"/>
        <v>0</v>
      </c>
      <c r="BP10" s="11">
        <f t="shared" ref="BP10:CP10" si="6">IF(BP9&gt;0,1,0)</f>
        <v>0</v>
      </c>
      <c r="BQ10" s="11">
        <f t="shared" si="6"/>
        <v>0</v>
      </c>
      <c r="BR10" s="11">
        <f t="shared" si="6"/>
        <v>0</v>
      </c>
      <c r="BS10" s="11">
        <f t="shared" si="6"/>
        <v>0</v>
      </c>
      <c r="BT10" s="11">
        <f t="shared" si="6"/>
        <v>0</v>
      </c>
      <c r="BU10" s="11">
        <f t="shared" si="6"/>
        <v>0</v>
      </c>
      <c r="BV10" s="11">
        <f t="shared" si="6"/>
        <v>0</v>
      </c>
      <c r="BW10" s="11">
        <f t="shared" si="6"/>
        <v>0</v>
      </c>
      <c r="BX10" s="11">
        <f t="shared" si="6"/>
        <v>0</v>
      </c>
      <c r="BY10" s="11">
        <f t="shared" si="6"/>
        <v>0</v>
      </c>
      <c r="BZ10" s="11">
        <f t="shared" si="6"/>
        <v>0</v>
      </c>
      <c r="CA10" s="11">
        <f t="shared" si="6"/>
        <v>0</v>
      </c>
      <c r="CB10" s="11">
        <f t="shared" si="6"/>
        <v>0</v>
      </c>
      <c r="CC10" s="11">
        <f t="shared" si="6"/>
        <v>0</v>
      </c>
      <c r="CD10" s="11">
        <f t="shared" si="6"/>
        <v>0</v>
      </c>
      <c r="CE10" s="11">
        <f t="shared" si="6"/>
        <v>0</v>
      </c>
      <c r="CF10" s="11">
        <f t="shared" si="6"/>
        <v>0</v>
      </c>
      <c r="CG10" s="11">
        <f t="shared" si="6"/>
        <v>0</v>
      </c>
      <c r="CH10" s="11">
        <f t="shared" si="6"/>
        <v>0</v>
      </c>
      <c r="CI10" s="11">
        <f t="shared" si="6"/>
        <v>0</v>
      </c>
      <c r="CJ10" s="11">
        <f t="shared" si="6"/>
        <v>0</v>
      </c>
      <c r="CK10" s="11">
        <f t="shared" si="6"/>
        <v>0</v>
      </c>
      <c r="CL10" s="11">
        <f t="shared" si="6"/>
        <v>0</v>
      </c>
      <c r="CM10" s="11">
        <f t="shared" si="6"/>
        <v>0</v>
      </c>
      <c r="CN10" s="11">
        <f t="shared" si="6"/>
        <v>0</v>
      </c>
      <c r="CO10" s="11">
        <f t="shared" si="6"/>
        <v>0</v>
      </c>
      <c r="CP10" s="11">
        <f t="shared" si="6"/>
        <v>1</v>
      </c>
    </row>
    <row r="11" spans="1:94" x14ac:dyDescent="0.25">
      <c r="A11" s="252"/>
      <c r="B11" s="5" t="s">
        <v>7</v>
      </c>
      <c r="C11" s="11">
        <v>9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</row>
    <row r="12" spans="1:94" x14ac:dyDescent="0.25">
      <c r="A12" s="252"/>
      <c r="B12" s="5" t="s">
        <v>0</v>
      </c>
      <c r="C12" s="24">
        <f>SUM(C9:CP9)/C11</f>
        <v>1.6285932265739043</v>
      </c>
      <c r="D12" s="12"/>
      <c r="E12" s="12"/>
      <c r="F12" s="12"/>
      <c r="G12" s="12"/>
      <c r="H12" s="12"/>
      <c r="I12" s="12"/>
      <c r="J12" s="12"/>
    </row>
    <row r="13" spans="1:94" ht="23.25" customHeight="1" x14ac:dyDescent="0.25">
      <c r="A13" s="253" t="s">
        <v>5</v>
      </c>
      <c r="B13" s="253"/>
      <c r="C13" s="253"/>
      <c r="D13" s="253"/>
      <c r="E13" s="253"/>
      <c r="F13" s="253"/>
      <c r="G13" s="253"/>
      <c r="H13" s="253"/>
      <c r="I13" s="253"/>
      <c r="J13" s="253"/>
    </row>
    <row r="14" spans="1:94" ht="15" customHeight="1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</row>
    <row r="15" spans="1:94" ht="40.5" hidden="1" customHeight="1" x14ac:dyDescent="0.25">
      <c r="A15" s="160"/>
      <c r="B15" s="4" t="s">
        <v>170</v>
      </c>
      <c r="C15" s="1"/>
      <c r="D15" s="102"/>
    </row>
    <row r="16" spans="1:94" x14ac:dyDescent="0.25">
      <c r="A16" s="247" t="s">
        <v>2</v>
      </c>
      <c r="B16" s="4" t="s">
        <v>231</v>
      </c>
      <c r="C16" s="101">
        <f>'Форма 1'!M11</f>
        <v>2538.6</v>
      </c>
      <c r="D16" s="102"/>
    </row>
    <row r="17" spans="1:11" x14ac:dyDescent="0.25">
      <c r="A17" s="247"/>
      <c r="B17" s="4" t="s">
        <v>232</v>
      </c>
      <c r="C17" s="101">
        <f>'Форма 1'!N11</f>
        <v>2488.1</v>
      </c>
      <c r="D17" s="102"/>
    </row>
    <row r="18" spans="1:11" ht="22.5" customHeight="1" thickBot="1" x14ac:dyDescent="0.3">
      <c r="A18" s="249">
        <f>C17/C16</f>
        <v>0.98010714567084223</v>
      </c>
      <c r="B18" s="250"/>
      <c r="C18" s="251"/>
    </row>
    <row r="19" spans="1:11" ht="21.75" customHeight="1" x14ac:dyDescent="0.25"/>
    <row r="20" spans="1:11" ht="41.25" customHeight="1" x14ac:dyDescent="0.25">
      <c r="A20" s="25" t="s">
        <v>3</v>
      </c>
      <c r="B20" s="243">
        <f>A18*C12</f>
        <v>1.5961958587562166</v>
      </c>
      <c r="C20" s="243"/>
      <c r="D20" s="254" t="str">
        <f>IF(B20&gt;0.95,"высокоэффективная", IF(B20&gt;=0.8,"эффективная", IF(B20&lt;0.4,"неэффективная","уровень эффективности удовлетворительный")))</f>
        <v>высокоэффективная</v>
      </c>
      <c r="E20" s="255"/>
      <c r="F20" s="255"/>
      <c r="G20" s="255"/>
      <c r="H20" s="255"/>
      <c r="I20" s="255"/>
      <c r="J20" s="255"/>
      <c r="K20" s="255"/>
    </row>
  </sheetData>
  <sheetProtection formatCells="0"/>
  <mergeCells count="8">
    <mergeCell ref="B20:C20"/>
    <mergeCell ref="D20:K20"/>
    <mergeCell ref="A1:M1"/>
    <mergeCell ref="A3:B3"/>
    <mergeCell ref="A4:A12"/>
    <mergeCell ref="A13:J13"/>
    <mergeCell ref="A18:C18"/>
    <mergeCell ref="A16:A17"/>
  </mergeCells>
  <pageMargins left="0.70866141732283472" right="0.70866141732283472" top="0.74803149606299213" bottom="0.74803149606299213" header="0.31496062992125984" footer="0.31496062992125984"/>
  <pageSetup paperSize="9" scale="7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N20"/>
  <sheetViews>
    <sheetView view="pageBreakPreview" zoomScaleSheetLayoutView="100" workbookViewId="0">
      <selection activeCell="B9" sqref="A9:XFD12"/>
    </sheetView>
  </sheetViews>
  <sheetFormatPr defaultColWidth="9.140625" defaultRowHeight="15" x14ac:dyDescent="0.25"/>
  <cols>
    <col min="1" max="1" width="58.7109375" style="9" customWidth="1"/>
    <col min="2" max="2" width="33" style="9" customWidth="1"/>
    <col min="3" max="3" width="9.140625" style="9" customWidth="1"/>
    <col min="4" max="4" width="9.7109375" style="9" customWidth="1"/>
    <col min="5" max="16" width="7.7109375" style="9" customWidth="1"/>
    <col min="17" max="92" width="7.7109375" style="9" hidden="1" customWidth="1"/>
    <col min="93" max="16384" width="9.140625" style="9"/>
  </cols>
  <sheetData>
    <row r="1" spans="1:92" ht="59.45" customHeight="1" x14ac:dyDescent="0.25">
      <c r="A1" s="244" t="s">
        <v>248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</row>
    <row r="3" spans="1:92" ht="36.75" customHeight="1" x14ac:dyDescent="0.25">
      <c r="A3" s="247" t="s">
        <v>8</v>
      </c>
      <c r="B3" s="248"/>
      <c r="C3" s="14" t="s">
        <v>171</v>
      </c>
      <c r="D3" s="14" t="s">
        <v>210</v>
      </c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43"/>
      <c r="R3" s="14"/>
      <c r="S3" s="14"/>
      <c r="T3" s="14"/>
      <c r="U3" s="14"/>
      <c r="V3" s="14"/>
      <c r="W3" s="14"/>
      <c r="X3" s="14" t="s">
        <v>9</v>
      </c>
      <c r="Y3" s="14" t="s">
        <v>10</v>
      </c>
      <c r="Z3" s="14" t="s">
        <v>11</v>
      </c>
      <c r="AA3" s="14" t="s">
        <v>12</v>
      </c>
      <c r="AB3" s="14" t="s">
        <v>13</v>
      </c>
      <c r="AC3" s="14" t="s">
        <v>14</v>
      </c>
      <c r="AD3" s="14" t="s">
        <v>15</v>
      </c>
      <c r="AE3" s="14" t="s">
        <v>16</v>
      </c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</row>
    <row r="4" spans="1:92" x14ac:dyDescent="0.25">
      <c r="A4" s="247" t="s">
        <v>1</v>
      </c>
      <c r="B4" s="5" t="s">
        <v>4</v>
      </c>
      <c r="C4" s="51">
        <f>1</f>
        <v>1</v>
      </c>
      <c r="D4" s="51">
        <f>1</f>
        <v>1</v>
      </c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18"/>
      <c r="R4" s="16"/>
      <c r="S4" s="16"/>
      <c r="T4" s="16"/>
      <c r="U4" s="16"/>
      <c r="V4" s="16"/>
      <c r="W4" s="16"/>
      <c r="X4" s="15"/>
      <c r="Y4" s="15"/>
      <c r="Z4" s="15"/>
      <c r="AA4" s="15"/>
      <c r="AB4" s="17"/>
      <c r="AC4" s="17"/>
      <c r="AD4" s="17"/>
      <c r="AE4" s="17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</row>
    <row r="5" spans="1:92" x14ac:dyDescent="0.25">
      <c r="A5" s="247"/>
      <c r="B5" s="4" t="s">
        <v>234</v>
      </c>
      <c r="C5" s="51">
        <f>'Форма 5'!F19</f>
        <v>0</v>
      </c>
      <c r="D5" s="51">
        <f>'Форма 5'!F20</f>
        <v>0</v>
      </c>
      <c r="E5" s="45"/>
      <c r="F5" s="45"/>
      <c r="G5" s="45"/>
      <c r="H5" s="45"/>
      <c r="I5" s="45"/>
      <c r="J5" s="45"/>
      <c r="K5" s="45"/>
      <c r="L5" s="138"/>
      <c r="M5" s="45"/>
      <c r="N5" s="45"/>
      <c r="O5" s="45"/>
      <c r="P5" s="45"/>
      <c r="Q5" s="18"/>
      <c r="R5" s="16"/>
      <c r="S5" s="16"/>
      <c r="T5" s="16"/>
      <c r="U5" s="16"/>
      <c r="V5" s="16"/>
      <c r="W5" s="16"/>
      <c r="X5" s="18"/>
      <c r="Y5" s="15"/>
      <c r="Z5" s="15"/>
      <c r="AA5" s="15"/>
      <c r="AB5" s="18"/>
      <c r="AC5" s="15"/>
      <c r="AD5" s="15"/>
      <c r="AE5" s="15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</row>
    <row r="6" spans="1:92" x14ac:dyDescent="0.25">
      <c r="A6" s="252"/>
      <c r="B6" s="4" t="s">
        <v>231</v>
      </c>
      <c r="C6" s="55">
        <f>'Форма 5'!G19</f>
        <v>0</v>
      </c>
      <c r="D6" s="55">
        <f>'Форма 5'!G20</f>
        <v>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20"/>
      <c r="R6" s="21"/>
      <c r="S6" s="21"/>
      <c r="T6" s="21"/>
      <c r="U6" s="21"/>
      <c r="V6" s="21"/>
      <c r="W6" s="21"/>
      <c r="X6" s="19"/>
      <c r="Y6" s="16"/>
      <c r="Z6" s="16"/>
      <c r="AA6" s="16"/>
      <c r="AB6" s="19"/>
      <c r="AC6" s="16"/>
      <c r="AD6" s="16"/>
      <c r="AE6" s="16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</row>
    <row r="7" spans="1:92" x14ac:dyDescent="0.25">
      <c r="A7" s="252"/>
      <c r="B7" s="4" t="s">
        <v>232</v>
      </c>
      <c r="C7" s="55">
        <f>'Форма 5'!H19</f>
        <v>0</v>
      </c>
      <c r="D7" s="55">
        <f>'Форма 5'!H20</f>
        <v>1</v>
      </c>
      <c r="E7" s="46"/>
      <c r="F7" s="46"/>
      <c r="G7" s="46"/>
      <c r="H7" s="46"/>
      <c r="I7" s="46"/>
      <c r="J7" s="46"/>
      <c r="K7" s="46"/>
      <c r="L7" s="139"/>
      <c r="M7" s="46"/>
      <c r="N7" s="46"/>
      <c r="O7" s="46"/>
      <c r="P7" s="46"/>
      <c r="Q7" s="20"/>
      <c r="R7" s="21"/>
      <c r="S7" s="21"/>
      <c r="T7" s="21"/>
      <c r="U7" s="21"/>
      <c r="V7" s="21"/>
      <c r="W7" s="21"/>
      <c r="X7" s="19"/>
      <c r="Y7" s="16"/>
      <c r="Z7" s="16"/>
      <c r="AA7" s="16"/>
      <c r="AB7" s="19"/>
      <c r="AC7" s="16"/>
      <c r="AD7" s="16"/>
      <c r="AE7" s="16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</row>
    <row r="8" spans="1:92" x14ac:dyDescent="0.25">
      <c r="A8" s="252"/>
      <c r="B8" s="5" t="s">
        <v>6</v>
      </c>
      <c r="C8" s="57" t="e">
        <f t="shared" ref="C8" si="0">IF(C4=1,C7*C7/C5/C6,C7*C6/C5/C7)</f>
        <v>#DIV/0!</v>
      </c>
      <c r="D8" s="57">
        <f>IF(D6=1,D7*D7/D6,D7*D6/D7)</f>
        <v>1</v>
      </c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4" t="e">
        <f t="shared" ref="Q8:BO8" si="1">IF(Q4=1,Q7*Q7/Q5/Q6,Q7*Q6/Q5/Q7)</f>
        <v>#DIV/0!</v>
      </c>
      <c r="R8" s="8" t="e">
        <f t="shared" si="1"/>
        <v>#DIV/0!</v>
      </c>
      <c r="S8" s="8" t="e">
        <f t="shared" si="1"/>
        <v>#DIV/0!</v>
      </c>
      <c r="T8" s="8" t="e">
        <f t="shared" si="1"/>
        <v>#DIV/0!</v>
      </c>
      <c r="U8" s="8" t="e">
        <f t="shared" si="1"/>
        <v>#DIV/0!</v>
      </c>
      <c r="V8" s="8" t="e">
        <f t="shared" si="1"/>
        <v>#DIV/0!</v>
      </c>
      <c r="W8" s="8" t="e">
        <f t="shared" si="1"/>
        <v>#DIV/0!</v>
      </c>
      <c r="X8" s="8" t="e">
        <f t="shared" si="1"/>
        <v>#DIV/0!</v>
      </c>
      <c r="Y8" s="8" t="e">
        <f t="shared" si="1"/>
        <v>#DIV/0!</v>
      </c>
      <c r="Z8" s="8" t="e">
        <f t="shared" si="1"/>
        <v>#DIV/0!</v>
      </c>
      <c r="AA8" s="8" t="e">
        <f t="shared" si="1"/>
        <v>#DIV/0!</v>
      </c>
      <c r="AB8" s="8" t="e">
        <f t="shared" si="1"/>
        <v>#DIV/0!</v>
      </c>
      <c r="AC8" s="8" t="e">
        <f t="shared" si="1"/>
        <v>#DIV/0!</v>
      </c>
      <c r="AD8" s="8" t="e">
        <f t="shared" si="1"/>
        <v>#DIV/0!</v>
      </c>
      <c r="AE8" s="8" t="e">
        <f t="shared" si="1"/>
        <v>#DIV/0!</v>
      </c>
      <c r="AF8" s="8" t="e">
        <f t="shared" si="1"/>
        <v>#DIV/0!</v>
      </c>
      <c r="AG8" s="8" t="e">
        <f t="shared" si="1"/>
        <v>#DIV/0!</v>
      </c>
      <c r="AH8" s="8" t="e">
        <f t="shared" si="1"/>
        <v>#DIV/0!</v>
      </c>
      <c r="AI8" s="8" t="e">
        <f t="shared" si="1"/>
        <v>#DIV/0!</v>
      </c>
      <c r="AJ8" s="8" t="e">
        <f t="shared" si="1"/>
        <v>#DIV/0!</v>
      </c>
      <c r="AK8" s="8" t="e">
        <f t="shared" si="1"/>
        <v>#DIV/0!</v>
      </c>
      <c r="AL8" s="8" t="e">
        <f t="shared" si="1"/>
        <v>#DIV/0!</v>
      </c>
      <c r="AM8" s="8" t="e">
        <f t="shared" si="1"/>
        <v>#DIV/0!</v>
      </c>
      <c r="AN8" s="8" t="e">
        <f t="shared" si="1"/>
        <v>#DIV/0!</v>
      </c>
      <c r="AO8" s="8" t="e">
        <f t="shared" si="1"/>
        <v>#DIV/0!</v>
      </c>
      <c r="AP8" s="8" t="e">
        <f t="shared" si="1"/>
        <v>#DIV/0!</v>
      </c>
      <c r="AQ8" s="8" t="e">
        <f t="shared" si="1"/>
        <v>#DIV/0!</v>
      </c>
      <c r="AR8" s="8" t="e">
        <f t="shared" si="1"/>
        <v>#DIV/0!</v>
      </c>
      <c r="AS8" s="8" t="e">
        <f t="shared" si="1"/>
        <v>#DIV/0!</v>
      </c>
      <c r="AT8" s="8" t="e">
        <f t="shared" si="1"/>
        <v>#DIV/0!</v>
      </c>
      <c r="AU8" s="8" t="e">
        <f t="shared" si="1"/>
        <v>#DIV/0!</v>
      </c>
      <c r="AV8" s="8" t="e">
        <f t="shared" si="1"/>
        <v>#DIV/0!</v>
      </c>
      <c r="AW8" s="8" t="e">
        <f t="shared" si="1"/>
        <v>#DIV/0!</v>
      </c>
      <c r="AX8" s="8" t="e">
        <f t="shared" si="1"/>
        <v>#DIV/0!</v>
      </c>
      <c r="AY8" s="8" t="e">
        <f t="shared" si="1"/>
        <v>#DIV/0!</v>
      </c>
      <c r="AZ8" s="8" t="e">
        <f t="shared" si="1"/>
        <v>#DIV/0!</v>
      </c>
      <c r="BA8" s="8" t="e">
        <f t="shared" si="1"/>
        <v>#DIV/0!</v>
      </c>
      <c r="BB8" s="8" t="e">
        <f t="shared" si="1"/>
        <v>#DIV/0!</v>
      </c>
      <c r="BC8" s="8" t="e">
        <f t="shared" si="1"/>
        <v>#DIV/0!</v>
      </c>
      <c r="BD8" s="8" t="e">
        <f t="shared" si="1"/>
        <v>#DIV/0!</v>
      </c>
      <c r="BE8" s="8" t="e">
        <f t="shared" si="1"/>
        <v>#DIV/0!</v>
      </c>
      <c r="BF8" s="8" t="e">
        <f t="shared" si="1"/>
        <v>#DIV/0!</v>
      </c>
      <c r="BG8" s="8" t="e">
        <f t="shared" si="1"/>
        <v>#DIV/0!</v>
      </c>
      <c r="BH8" s="8" t="e">
        <f t="shared" si="1"/>
        <v>#DIV/0!</v>
      </c>
      <c r="BI8" s="8" t="e">
        <f t="shared" si="1"/>
        <v>#DIV/0!</v>
      </c>
      <c r="BJ8" s="8" t="e">
        <f t="shared" si="1"/>
        <v>#DIV/0!</v>
      </c>
      <c r="BK8" s="8" t="e">
        <f t="shared" si="1"/>
        <v>#DIV/0!</v>
      </c>
      <c r="BL8" s="8" t="e">
        <f t="shared" si="1"/>
        <v>#DIV/0!</v>
      </c>
      <c r="BM8" s="8" t="e">
        <f t="shared" si="1"/>
        <v>#DIV/0!</v>
      </c>
      <c r="BN8" s="8" t="e">
        <f t="shared" si="1"/>
        <v>#DIV/0!</v>
      </c>
      <c r="BO8" s="8" t="e">
        <f t="shared" si="1"/>
        <v>#DIV/0!</v>
      </c>
      <c r="BP8" s="8" t="e">
        <f t="shared" ref="BP8:CN8" si="2">IF(BP4=1,BP7*BP7/BP5/BP6,BP7*BP6/BP5/BP7)</f>
        <v>#DIV/0!</v>
      </c>
      <c r="BQ8" s="8" t="e">
        <f t="shared" si="2"/>
        <v>#DIV/0!</v>
      </c>
      <c r="BR8" s="8" t="e">
        <f t="shared" si="2"/>
        <v>#DIV/0!</v>
      </c>
      <c r="BS8" s="8" t="e">
        <f t="shared" si="2"/>
        <v>#DIV/0!</v>
      </c>
      <c r="BT8" s="8" t="e">
        <f t="shared" si="2"/>
        <v>#DIV/0!</v>
      </c>
      <c r="BU8" s="8" t="e">
        <f t="shared" si="2"/>
        <v>#DIV/0!</v>
      </c>
      <c r="BV8" s="8" t="e">
        <f t="shared" si="2"/>
        <v>#DIV/0!</v>
      </c>
      <c r="BW8" s="8" t="e">
        <f t="shared" si="2"/>
        <v>#DIV/0!</v>
      </c>
      <c r="BX8" s="8" t="e">
        <f t="shared" si="2"/>
        <v>#DIV/0!</v>
      </c>
      <c r="BY8" s="8" t="e">
        <f t="shared" si="2"/>
        <v>#DIV/0!</v>
      </c>
      <c r="BZ8" s="8" t="e">
        <f t="shared" si="2"/>
        <v>#DIV/0!</v>
      </c>
      <c r="CA8" s="8" t="e">
        <f t="shared" si="2"/>
        <v>#DIV/0!</v>
      </c>
      <c r="CB8" s="8" t="e">
        <f t="shared" si="2"/>
        <v>#DIV/0!</v>
      </c>
      <c r="CC8" s="8" t="e">
        <f t="shared" si="2"/>
        <v>#DIV/0!</v>
      </c>
      <c r="CD8" s="8" t="e">
        <f t="shared" si="2"/>
        <v>#DIV/0!</v>
      </c>
      <c r="CE8" s="8" t="e">
        <f t="shared" si="2"/>
        <v>#DIV/0!</v>
      </c>
      <c r="CF8" s="8" t="e">
        <f t="shared" si="2"/>
        <v>#DIV/0!</v>
      </c>
      <c r="CG8" s="8" t="e">
        <f t="shared" si="2"/>
        <v>#DIV/0!</v>
      </c>
      <c r="CH8" s="8" t="e">
        <f t="shared" si="2"/>
        <v>#DIV/0!</v>
      </c>
      <c r="CI8" s="8" t="e">
        <f t="shared" si="2"/>
        <v>#DIV/0!</v>
      </c>
      <c r="CJ8" s="8" t="e">
        <f t="shared" si="2"/>
        <v>#DIV/0!</v>
      </c>
      <c r="CK8" s="8" t="e">
        <f t="shared" si="2"/>
        <v>#DIV/0!</v>
      </c>
      <c r="CL8" s="8" t="e">
        <f t="shared" si="2"/>
        <v>#DIV/0!</v>
      </c>
      <c r="CM8" s="8" t="e">
        <f t="shared" si="2"/>
        <v>#DIV/0!</v>
      </c>
      <c r="CN8" s="8" t="e">
        <f t="shared" si="2"/>
        <v>#DIV/0!</v>
      </c>
    </row>
    <row r="9" spans="1:92" ht="33.75" customHeight="1" x14ac:dyDescent="0.25">
      <c r="A9" s="252"/>
      <c r="B9" s="6"/>
      <c r="C9" s="8">
        <f>IFERROR(C8,0)</f>
        <v>0</v>
      </c>
      <c r="D9" s="8">
        <f>IFERROR(D8,0)</f>
        <v>1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>
        <f t="shared" ref="Q9:AH9" si="3">IFERROR(Q8,0)</f>
        <v>0</v>
      </c>
      <c r="R9" s="10">
        <f t="shared" si="3"/>
        <v>0</v>
      </c>
      <c r="S9" s="10">
        <f t="shared" si="3"/>
        <v>0</v>
      </c>
      <c r="T9" s="10">
        <f t="shared" si="3"/>
        <v>0</v>
      </c>
      <c r="U9" s="10">
        <f t="shared" si="3"/>
        <v>0</v>
      </c>
      <c r="V9" s="10">
        <f t="shared" si="3"/>
        <v>0</v>
      </c>
      <c r="W9" s="10">
        <f t="shared" si="3"/>
        <v>0</v>
      </c>
      <c r="X9" s="10">
        <f t="shared" si="3"/>
        <v>0</v>
      </c>
      <c r="Y9" s="10">
        <f t="shared" si="3"/>
        <v>0</v>
      </c>
      <c r="Z9" s="10">
        <f t="shared" si="3"/>
        <v>0</v>
      </c>
      <c r="AA9" s="10">
        <f t="shared" si="3"/>
        <v>0</v>
      </c>
      <c r="AB9" s="10">
        <f t="shared" si="3"/>
        <v>0</v>
      </c>
      <c r="AC9" s="10">
        <f t="shared" si="3"/>
        <v>0</v>
      </c>
      <c r="AD9" s="10">
        <f t="shared" si="3"/>
        <v>0</v>
      </c>
      <c r="AE9" s="10">
        <f t="shared" si="3"/>
        <v>0</v>
      </c>
      <c r="AF9" s="10">
        <f t="shared" si="3"/>
        <v>0</v>
      </c>
      <c r="AG9" s="10">
        <f t="shared" si="3"/>
        <v>0</v>
      </c>
      <c r="AH9" s="10">
        <f t="shared" si="3"/>
        <v>0</v>
      </c>
      <c r="AI9" s="10">
        <f t="shared" ref="AI9:BN9" si="4">IFERROR(AI8,0)</f>
        <v>0</v>
      </c>
      <c r="AJ9" s="10">
        <f t="shared" si="4"/>
        <v>0</v>
      </c>
      <c r="AK9" s="10">
        <f t="shared" si="4"/>
        <v>0</v>
      </c>
      <c r="AL9" s="10">
        <f t="shared" si="4"/>
        <v>0</v>
      </c>
      <c r="AM9" s="10">
        <f t="shared" si="4"/>
        <v>0</v>
      </c>
      <c r="AN9" s="10">
        <f t="shared" si="4"/>
        <v>0</v>
      </c>
      <c r="AO9" s="10">
        <f t="shared" si="4"/>
        <v>0</v>
      </c>
      <c r="AP9" s="10">
        <f t="shared" si="4"/>
        <v>0</v>
      </c>
      <c r="AQ9" s="10">
        <f t="shared" si="4"/>
        <v>0</v>
      </c>
      <c r="AR9" s="10">
        <f t="shared" si="4"/>
        <v>0</v>
      </c>
      <c r="AS9" s="10">
        <f t="shared" si="4"/>
        <v>0</v>
      </c>
      <c r="AT9" s="10">
        <f t="shared" si="4"/>
        <v>0</v>
      </c>
      <c r="AU9" s="10">
        <f t="shared" si="4"/>
        <v>0</v>
      </c>
      <c r="AV9" s="10">
        <f t="shared" si="4"/>
        <v>0</v>
      </c>
      <c r="AW9" s="10">
        <f t="shared" si="4"/>
        <v>0</v>
      </c>
      <c r="AX9" s="10">
        <f t="shared" si="4"/>
        <v>0</v>
      </c>
      <c r="AY9" s="10">
        <f t="shared" si="4"/>
        <v>0</v>
      </c>
      <c r="AZ9" s="10">
        <f t="shared" si="4"/>
        <v>0</v>
      </c>
      <c r="BA9" s="10">
        <f t="shared" si="4"/>
        <v>0</v>
      </c>
      <c r="BB9" s="10">
        <f t="shared" si="4"/>
        <v>0</v>
      </c>
      <c r="BC9" s="10">
        <f t="shared" si="4"/>
        <v>0</v>
      </c>
      <c r="BD9" s="10">
        <f t="shared" si="4"/>
        <v>0</v>
      </c>
      <c r="BE9" s="10">
        <f t="shared" si="4"/>
        <v>0</v>
      </c>
      <c r="BF9" s="10">
        <f t="shared" si="4"/>
        <v>0</v>
      </c>
      <c r="BG9" s="10">
        <f t="shared" si="4"/>
        <v>0</v>
      </c>
      <c r="BH9" s="10">
        <f t="shared" si="4"/>
        <v>0</v>
      </c>
      <c r="BI9" s="10">
        <f t="shared" si="4"/>
        <v>0</v>
      </c>
      <c r="BJ9" s="10">
        <f t="shared" si="4"/>
        <v>0</v>
      </c>
      <c r="BK9" s="10">
        <f t="shared" si="4"/>
        <v>0</v>
      </c>
      <c r="BL9" s="10">
        <f t="shared" si="4"/>
        <v>0</v>
      </c>
      <c r="BM9" s="10">
        <f t="shared" si="4"/>
        <v>0</v>
      </c>
      <c r="BN9" s="10">
        <f t="shared" si="4"/>
        <v>0</v>
      </c>
      <c r="BO9" s="10">
        <f t="shared" ref="BO9" si="5">IFERROR(BO8,0)</f>
        <v>0</v>
      </c>
      <c r="BP9" s="10">
        <f t="shared" ref="BP9:CN9" si="6">IFERROR(BP8,0)</f>
        <v>0</v>
      </c>
      <c r="BQ9" s="10">
        <f t="shared" si="6"/>
        <v>0</v>
      </c>
      <c r="BR9" s="10">
        <f t="shared" si="6"/>
        <v>0</v>
      </c>
      <c r="BS9" s="10">
        <f t="shared" si="6"/>
        <v>0</v>
      </c>
      <c r="BT9" s="10">
        <f t="shared" si="6"/>
        <v>0</v>
      </c>
      <c r="BU9" s="10">
        <f t="shared" si="6"/>
        <v>0</v>
      </c>
      <c r="BV9" s="10">
        <f t="shared" si="6"/>
        <v>0</v>
      </c>
      <c r="BW9" s="10">
        <f t="shared" si="6"/>
        <v>0</v>
      </c>
      <c r="BX9" s="10">
        <f t="shared" si="6"/>
        <v>0</v>
      </c>
      <c r="BY9" s="10">
        <f t="shared" si="6"/>
        <v>0</v>
      </c>
      <c r="BZ9" s="10">
        <f t="shared" si="6"/>
        <v>0</v>
      </c>
      <c r="CA9" s="10">
        <f t="shared" si="6"/>
        <v>0</v>
      </c>
      <c r="CB9" s="10">
        <f t="shared" si="6"/>
        <v>0</v>
      </c>
      <c r="CC9" s="10">
        <f t="shared" si="6"/>
        <v>0</v>
      </c>
      <c r="CD9" s="10">
        <f t="shared" si="6"/>
        <v>0</v>
      </c>
      <c r="CE9" s="10">
        <f t="shared" si="6"/>
        <v>0</v>
      </c>
      <c r="CF9" s="10">
        <f t="shared" si="6"/>
        <v>0</v>
      </c>
      <c r="CG9" s="10">
        <f t="shared" si="6"/>
        <v>0</v>
      </c>
      <c r="CH9" s="10">
        <f t="shared" si="6"/>
        <v>0</v>
      </c>
      <c r="CI9" s="10">
        <f t="shared" si="6"/>
        <v>0</v>
      </c>
      <c r="CJ9" s="10">
        <f t="shared" si="6"/>
        <v>0</v>
      </c>
      <c r="CK9" s="10">
        <f t="shared" si="6"/>
        <v>0</v>
      </c>
      <c r="CL9" s="10">
        <f t="shared" si="6"/>
        <v>0</v>
      </c>
      <c r="CM9" s="10">
        <f t="shared" si="6"/>
        <v>0</v>
      </c>
      <c r="CN9" s="10">
        <f t="shared" si="6"/>
        <v>0</v>
      </c>
    </row>
    <row r="10" spans="1:92" ht="33.75" hidden="1" customHeight="1" x14ac:dyDescent="0.25">
      <c r="A10" s="252"/>
      <c r="B10" s="5"/>
      <c r="C10" s="11">
        <f>IF(C9&gt;0,1,0)</f>
        <v>0</v>
      </c>
      <c r="D10" s="11">
        <f>IF(D9&gt;0,1,0)</f>
        <v>1</v>
      </c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0">
        <f t="shared" ref="Q10:BO10" si="7">IF(Q9&gt;0,1,0)</f>
        <v>0</v>
      </c>
      <c r="R10" s="11">
        <f t="shared" si="7"/>
        <v>0</v>
      </c>
      <c r="S10" s="11">
        <f t="shared" si="7"/>
        <v>0</v>
      </c>
      <c r="T10" s="11">
        <f t="shared" si="7"/>
        <v>0</v>
      </c>
      <c r="U10" s="11">
        <f t="shared" si="7"/>
        <v>0</v>
      </c>
      <c r="V10" s="11">
        <f t="shared" si="7"/>
        <v>0</v>
      </c>
      <c r="W10" s="11">
        <f t="shared" si="7"/>
        <v>0</v>
      </c>
      <c r="X10" s="11">
        <f t="shared" si="7"/>
        <v>0</v>
      </c>
      <c r="Y10" s="11">
        <f t="shared" si="7"/>
        <v>0</v>
      </c>
      <c r="Z10" s="11">
        <f t="shared" si="7"/>
        <v>0</v>
      </c>
      <c r="AA10" s="11">
        <f t="shared" si="7"/>
        <v>0</v>
      </c>
      <c r="AB10" s="11">
        <f t="shared" si="7"/>
        <v>0</v>
      </c>
      <c r="AC10" s="11">
        <f t="shared" si="7"/>
        <v>0</v>
      </c>
      <c r="AD10" s="11">
        <f t="shared" si="7"/>
        <v>0</v>
      </c>
      <c r="AE10" s="11">
        <f t="shared" si="7"/>
        <v>0</v>
      </c>
      <c r="AF10" s="11">
        <f t="shared" si="7"/>
        <v>0</v>
      </c>
      <c r="AG10" s="11">
        <f t="shared" si="7"/>
        <v>0</v>
      </c>
      <c r="AH10" s="11">
        <f t="shared" si="7"/>
        <v>0</v>
      </c>
      <c r="AI10" s="11">
        <f t="shared" si="7"/>
        <v>0</v>
      </c>
      <c r="AJ10" s="11">
        <f t="shared" si="7"/>
        <v>0</v>
      </c>
      <c r="AK10" s="11">
        <f t="shared" si="7"/>
        <v>0</v>
      </c>
      <c r="AL10" s="11">
        <f t="shared" si="7"/>
        <v>0</v>
      </c>
      <c r="AM10" s="11">
        <f t="shared" si="7"/>
        <v>0</v>
      </c>
      <c r="AN10" s="11">
        <f t="shared" si="7"/>
        <v>0</v>
      </c>
      <c r="AO10" s="11">
        <f t="shared" si="7"/>
        <v>0</v>
      </c>
      <c r="AP10" s="11">
        <f t="shared" si="7"/>
        <v>0</v>
      </c>
      <c r="AQ10" s="11">
        <f t="shared" si="7"/>
        <v>0</v>
      </c>
      <c r="AR10" s="11">
        <f t="shared" si="7"/>
        <v>0</v>
      </c>
      <c r="AS10" s="11">
        <f t="shared" si="7"/>
        <v>0</v>
      </c>
      <c r="AT10" s="11">
        <f t="shared" si="7"/>
        <v>0</v>
      </c>
      <c r="AU10" s="11">
        <f t="shared" si="7"/>
        <v>0</v>
      </c>
      <c r="AV10" s="11">
        <f t="shared" si="7"/>
        <v>0</v>
      </c>
      <c r="AW10" s="11">
        <f t="shared" si="7"/>
        <v>0</v>
      </c>
      <c r="AX10" s="11">
        <f t="shared" si="7"/>
        <v>0</v>
      </c>
      <c r="AY10" s="11">
        <f t="shared" si="7"/>
        <v>0</v>
      </c>
      <c r="AZ10" s="11">
        <f t="shared" si="7"/>
        <v>0</v>
      </c>
      <c r="BA10" s="11">
        <f t="shared" si="7"/>
        <v>0</v>
      </c>
      <c r="BB10" s="11">
        <f t="shared" si="7"/>
        <v>0</v>
      </c>
      <c r="BC10" s="11">
        <f t="shared" si="7"/>
        <v>0</v>
      </c>
      <c r="BD10" s="11">
        <f t="shared" si="7"/>
        <v>0</v>
      </c>
      <c r="BE10" s="11">
        <f t="shared" si="7"/>
        <v>0</v>
      </c>
      <c r="BF10" s="11">
        <f t="shared" si="7"/>
        <v>0</v>
      </c>
      <c r="BG10" s="11">
        <f t="shared" si="7"/>
        <v>0</v>
      </c>
      <c r="BH10" s="11">
        <f t="shared" si="7"/>
        <v>0</v>
      </c>
      <c r="BI10" s="11">
        <f t="shared" si="7"/>
        <v>0</v>
      </c>
      <c r="BJ10" s="11">
        <f t="shared" si="7"/>
        <v>0</v>
      </c>
      <c r="BK10" s="11">
        <f t="shared" si="7"/>
        <v>0</v>
      </c>
      <c r="BL10" s="11">
        <f t="shared" si="7"/>
        <v>0</v>
      </c>
      <c r="BM10" s="11">
        <f t="shared" si="7"/>
        <v>0</v>
      </c>
      <c r="BN10" s="11">
        <f t="shared" si="7"/>
        <v>0</v>
      </c>
      <c r="BO10" s="11">
        <f t="shared" si="7"/>
        <v>0</v>
      </c>
      <c r="BP10" s="11">
        <f t="shared" ref="BP10:CN10" si="8">IF(BP9&gt;0,1,0)</f>
        <v>0</v>
      </c>
      <c r="BQ10" s="11">
        <f t="shared" si="8"/>
        <v>0</v>
      </c>
      <c r="BR10" s="11">
        <f t="shared" si="8"/>
        <v>0</v>
      </c>
      <c r="BS10" s="11">
        <f t="shared" si="8"/>
        <v>0</v>
      </c>
      <c r="BT10" s="11">
        <f t="shared" si="8"/>
        <v>0</v>
      </c>
      <c r="BU10" s="11">
        <f t="shared" si="8"/>
        <v>0</v>
      </c>
      <c r="BV10" s="11">
        <f t="shared" si="8"/>
        <v>0</v>
      </c>
      <c r="BW10" s="11">
        <f t="shared" si="8"/>
        <v>0</v>
      </c>
      <c r="BX10" s="11">
        <f t="shared" si="8"/>
        <v>0</v>
      </c>
      <c r="BY10" s="11">
        <f t="shared" si="8"/>
        <v>0</v>
      </c>
      <c r="BZ10" s="11">
        <f t="shared" si="8"/>
        <v>0</v>
      </c>
      <c r="CA10" s="11">
        <f t="shared" si="8"/>
        <v>0</v>
      </c>
      <c r="CB10" s="11">
        <f t="shared" si="8"/>
        <v>0</v>
      </c>
      <c r="CC10" s="11">
        <f t="shared" si="8"/>
        <v>0</v>
      </c>
      <c r="CD10" s="11">
        <f t="shared" si="8"/>
        <v>0</v>
      </c>
      <c r="CE10" s="11">
        <f t="shared" si="8"/>
        <v>0</v>
      </c>
      <c r="CF10" s="11">
        <f t="shared" si="8"/>
        <v>0</v>
      </c>
      <c r="CG10" s="11">
        <f t="shared" si="8"/>
        <v>0</v>
      </c>
      <c r="CH10" s="11">
        <f t="shared" si="8"/>
        <v>0</v>
      </c>
      <c r="CI10" s="11">
        <f t="shared" si="8"/>
        <v>0</v>
      </c>
      <c r="CJ10" s="11">
        <f t="shared" si="8"/>
        <v>0</v>
      </c>
      <c r="CK10" s="11">
        <f t="shared" si="8"/>
        <v>0</v>
      </c>
      <c r="CL10" s="11">
        <f t="shared" si="8"/>
        <v>0</v>
      </c>
      <c r="CM10" s="11">
        <f t="shared" si="8"/>
        <v>0</v>
      </c>
      <c r="CN10" s="11">
        <f t="shared" si="8"/>
        <v>0</v>
      </c>
    </row>
    <row r="11" spans="1:92" hidden="1" x14ac:dyDescent="0.25">
      <c r="A11" s="252"/>
      <c r="B11" s="5" t="s">
        <v>7</v>
      </c>
      <c r="C11" s="11">
        <v>2</v>
      </c>
      <c r="D11" s="149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</row>
    <row r="12" spans="1:92" x14ac:dyDescent="0.25">
      <c r="A12" s="252"/>
      <c r="B12" s="5" t="s">
        <v>0</v>
      </c>
      <c r="C12" s="220">
        <f>SUM(C9:CP9)/C11</f>
        <v>0.5</v>
      </c>
      <c r="D12" s="235"/>
      <c r="E12" s="12"/>
      <c r="F12" s="12"/>
      <c r="G12" s="12"/>
      <c r="H12" s="12"/>
      <c r="I12" s="12"/>
      <c r="J12" s="12"/>
    </row>
    <row r="13" spans="1:92" ht="23.25" customHeight="1" x14ac:dyDescent="0.25">
      <c r="A13" s="253" t="s">
        <v>5</v>
      </c>
      <c r="B13" s="253"/>
      <c r="C13" s="253"/>
      <c r="D13" s="253"/>
      <c r="E13" s="253"/>
      <c r="F13" s="253"/>
      <c r="G13" s="253"/>
      <c r="H13" s="253"/>
      <c r="I13" s="253"/>
      <c r="J13" s="253"/>
    </row>
    <row r="14" spans="1:92" ht="15" customHeight="1" x14ac:dyDescent="0.25">
      <c r="A14" s="23"/>
      <c r="B14" s="23"/>
      <c r="C14" s="23"/>
      <c r="D14" s="23"/>
      <c r="E14" s="23"/>
      <c r="F14" s="23"/>
      <c r="G14" s="23"/>
      <c r="H14" s="23"/>
      <c r="I14" s="23"/>
      <c r="J14" s="23"/>
    </row>
    <row r="15" spans="1:92" ht="15" hidden="1" customHeight="1" x14ac:dyDescent="0.25">
      <c r="A15" s="160" t="s">
        <v>2</v>
      </c>
      <c r="B15" s="4" t="s">
        <v>170</v>
      </c>
      <c r="C15" s="39"/>
      <c r="D15" s="96"/>
    </row>
    <row r="16" spans="1:92" x14ac:dyDescent="0.25">
      <c r="A16" s="258" t="s">
        <v>2</v>
      </c>
      <c r="B16" s="4" t="s">
        <v>231</v>
      </c>
      <c r="C16" s="39">
        <f>'Форма 1'!M26</f>
        <v>2304.1</v>
      </c>
      <c r="D16" s="96"/>
    </row>
    <row r="17" spans="1:11" x14ac:dyDescent="0.25">
      <c r="A17" s="259"/>
      <c r="B17" s="4" t="s">
        <v>232</v>
      </c>
      <c r="C17" s="39">
        <f>'Форма 1'!N26</f>
        <v>2304.1</v>
      </c>
      <c r="D17" s="96"/>
    </row>
    <row r="18" spans="1:11" ht="22.5" customHeight="1" thickBot="1" x14ac:dyDescent="0.3">
      <c r="A18" s="249">
        <f>C17/C16</f>
        <v>1</v>
      </c>
      <c r="B18" s="250"/>
      <c r="C18" s="251"/>
    </row>
    <row r="19" spans="1:11" ht="21.75" customHeight="1" x14ac:dyDescent="0.25"/>
    <row r="20" spans="1:11" ht="33" customHeight="1" x14ac:dyDescent="0.25">
      <c r="A20" s="22" t="s">
        <v>3</v>
      </c>
      <c r="B20" s="243">
        <f>A18*C12</f>
        <v>0.5</v>
      </c>
      <c r="C20" s="243"/>
      <c r="D20" s="245" t="str">
        <f>IF(B20&gt;0.95,"высокоэффективная", IF(B20&gt;=0.8,"эффективная", IF(B20&lt;0.4,"неэффективная","уровень эффективности удовлетворительный")))</f>
        <v>уровень эффективности удовлетворительный</v>
      </c>
      <c r="E20" s="246"/>
      <c r="F20" s="246"/>
      <c r="G20" s="246"/>
      <c r="H20" s="246"/>
      <c r="I20" s="246"/>
      <c r="J20" s="246"/>
      <c r="K20" s="246"/>
    </row>
  </sheetData>
  <sheetProtection formatCells="0"/>
  <mergeCells count="8">
    <mergeCell ref="A1:P1"/>
    <mergeCell ref="B20:C20"/>
    <mergeCell ref="D20:K20"/>
    <mergeCell ref="A3:B3"/>
    <mergeCell ref="A4:A12"/>
    <mergeCell ref="A13:J13"/>
    <mergeCell ref="A18:C18"/>
    <mergeCell ref="A16:A17"/>
  </mergeCells>
  <pageMargins left="0.70866141732283472" right="0.70866141732283472" top="0.74803149606299213" bottom="0.74803149606299213" header="0.31496062992125984" footer="0.31496062992125984"/>
  <pageSetup paperSize="9" scale="67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3"/>
  <sheetViews>
    <sheetView view="pageBreakPreview" zoomScale="90" zoomScaleSheetLayoutView="9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P28" sqref="P28"/>
    </sheetView>
  </sheetViews>
  <sheetFormatPr defaultRowHeight="15" x14ac:dyDescent="0.25"/>
  <cols>
    <col min="1" max="1" width="4.5703125" style="72" customWidth="1"/>
    <col min="2" max="2" width="3.42578125" style="72" customWidth="1"/>
    <col min="3" max="3" width="4.7109375" style="72" customWidth="1"/>
    <col min="4" max="4" width="4.85546875" style="72" customWidth="1"/>
    <col min="5" max="5" width="42" style="72" customWidth="1"/>
    <col min="6" max="6" width="28.5703125" style="72" customWidth="1"/>
    <col min="7" max="7" width="6.42578125" style="72" customWidth="1"/>
    <col min="8" max="8" width="4.42578125" style="72" customWidth="1"/>
    <col min="9" max="9" width="4.85546875" style="72" customWidth="1"/>
    <col min="10" max="10" width="12.28515625" style="72" bestFit="1" customWidth="1"/>
    <col min="11" max="11" width="5.7109375" style="72" customWidth="1"/>
    <col min="12" max="12" width="9.85546875" style="100" customWidth="1"/>
    <col min="13" max="14" width="10.7109375" style="100" customWidth="1"/>
    <col min="15" max="15" width="9.7109375" style="72" customWidth="1"/>
    <col min="16" max="16" width="9.140625" style="72" customWidth="1"/>
    <col min="17" max="16384" width="9.140625" style="72"/>
  </cols>
  <sheetData>
    <row r="2" spans="1:16" ht="33.75" customHeight="1" x14ac:dyDescent="0.25">
      <c r="A2" s="290" t="s">
        <v>236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</row>
    <row r="3" spans="1:16" x14ac:dyDescent="0.25">
      <c r="A3" s="73"/>
      <c r="B3" s="73"/>
      <c r="C3" s="73"/>
      <c r="D3" s="74"/>
      <c r="E3" s="74"/>
      <c r="F3" s="74"/>
      <c r="G3" s="74"/>
      <c r="H3" s="74"/>
      <c r="I3" s="74"/>
      <c r="J3" s="74"/>
      <c r="K3" s="74"/>
      <c r="L3" s="97"/>
      <c r="M3" s="97"/>
      <c r="N3" s="97"/>
      <c r="O3" s="75"/>
    </row>
    <row r="4" spans="1:16" ht="61.5" customHeight="1" x14ac:dyDescent="0.25">
      <c r="A4" s="291" t="s">
        <v>17</v>
      </c>
      <c r="B4" s="291"/>
      <c r="C4" s="291"/>
      <c r="D4" s="291"/>
      <c r="E4" s="291" t="s">
        <v>18</v>
      </c>
      <c r="F4" s="291" t="s">
        <v>19</v>
      </c>
      <c r="G4" s="291" t="s">
        <v>20</v>
      </c>
      <c r="H4" s="291"/>
      <c r="I4" s="291"/>
      <c r="J4" s="291"/>
      <c r="K4" s="291"/>
      <c r="L4" s="292" t="s">
        <v>21</v>
      </c>
      <c r="M4" s="293"/>
      <c r="N4" s="294"/>
      <c r="O4" s="289" t="s">
        <v>22</v>
      </c>
      <c r="P4" s="289"/>
    </row>
    <row r="5" spans="1:16" ht="78" customHeight="1" x14ac:dyDescent="0.25">
      <c r="A5" s="76" t="s">
        <v>23</v>
      </c>
      <c r="B5" s="76" t="s">
        <v>24</v>
      </c>
      <c r="C5" s="76" t="s">
        <v>25</v>
      </c>
      <c r="D5" s="76" t="s">
        <v>26</v>
      </c>
      <c r="E5" s="291"/>
      <c r="F5" s="291"/>
      <c r="G5" s="76" t="s">
        <v>27</v>
      </c>
      <c r="H5" s="76" t="s">
        <v>28</v>
      </c>
      <c r="I5" s="76" t="s">
        <v>29</v>
      </c>
      <c r="J5" s="76" t="s">
        <v>30</v>
      </c>
      <c r="K5" s="76" t="s">
        <v>31</v>
      </c>
      <c r="L5" s="204" t="s">
        <v>185</v>
      </c>
      <c r="M5" s="204" t="s">
        <v>186</v>
      </c>
      <c r="N5" s="204" t="s">
        <v>33</v>
      </c>
      <c r="O5" s="204" t="s">
        <v>187</v>
      </c>
      <c r="P5" s="205" t="s">
        <v>188</v>
      </c>
    </row>
    <row r="6" spans="1:16" s="81" customFormat="1" ht="15" customHeight="1" x14ac:dyDescent="0.25">
      <c r="A6" s="280" t="s">
        <v>111</v>
      </c>
      <c r="B6" s="277"/>
      <c r="C6" s="277"/>
      <c r="D6" s="277"/>
      <c r="E6" s="277" t="s">
        <v>225</v>
      </c>
      <c r="F6" s="79" t="s">
        <v>35</v>
      </c>
      <c r="G6" s="79"/>
      <c r="H6" s="79"/>
      <c r="I6" s="79"/>
      <c r="J6" s="79"/>
      <c r="K6" s="79"/>
      <c r="L6" s="98">
        <f>SUM(L7:L10)</f>
        <v>5871.7</v>
      </c>
      <c r="M6" s="98">
        <f>SUM(M7:M10)</f>
        <v>4842.7</v>
      </c>
      <c r="N6" s="98">
        <f>SUM(N7:N10)</f>
        <v>4792.2</v>
      </c>
      <c r="O6" s="80">
        <f>N6/L6*100</f>
        <v>81.615205136502198</v>
      </c>
      <c r="P6" s="229">
        <f>N6/M6*100</f>
        <v>98.957193301257561</v>
      </c>
    </row>
    <row r="7" spans="1:16" s="81" customFormat="1" ht="42.75" x14ac:dyDescent="0.25">
      <c r="A7" s="281"/>
      <c r="B7" s="278"/>
      <c r="C7" s="278"/>
      <c r="D7" s="278"/>
      <c r="E7" s="278"/>
      <c r="F7" s="112" t="s">
        <v>112</v>
      </c>
      <c r="G7" s="79">
        <v>280</v>
      </c>
      <c r="H7" s="79"/>
      <c r="I7" s="79"/>
      <c r="J7" s="79"/>
      <c r="K7" s="79"/>
      <c r="L7" s="98">
        <f>L12+L28</f>
        <v>5671.7</v>
      </c>
      <c r="M7" s="98">
        <f t="shared" ref="M7:N7" si="0">M12+M28</f>
        <v>4642.7</v>
      </c>
      <c r="N7" s="98">
        <f t="shared" si="0"/>
        <v>4642.7</v>
      </c>
      <c r="O7" s="80">
        <f t="shared" ref="O7:O33" si="1">N7/L7*100</f>
        <v>81.857291464640241</v>
      </c>
      <c r="P7" s="229">
        <f t="shared" ref="P7:P33" si="2">N7/M7*100</f>
        <v>100</v>
      </c>
    </row>
    <row r="8" spans="1:16" s="81" customFormat="1" ht="57" x14ac:dyDescent="0.25">
      <c r="A8" s="281"/>
      <c r="B8" s="278"/>
      <c r="C8" s="278"/>
      <c r="D8" s="278"/>
      <c r="E8" s="278"/>
      <c r="F8" s="84" t="s">
        <v>242</v>
      </c>
      <c r="G8" s="79">
        <v>285</v>
      </c>
      <c r="H8" s="79"/>
      <c r="I8" s="79"/>
      <c r="J8" s="79"/>
      <c r="K8" s="79"/>
      <c r="L8" s="98">
        <f>L13</f>
        <v>200</v>
      </c>
      <c r="M8" s="98">
        <f t="shared" ref="M8:N8" si="3">M13</f>
        <v>200</v>
      </c>
      <c r="N8" s="98">
        <f t="shared" si="3"/>
        <v>149.5</v>
      </c>
      <c r="O8" s="80">
        <f t="shared" si="1"/>
        <v>74.75</v>
      </c>
      <c r="P8" s="229">
        <f t="shared" si="2"/>
        <v>74.75</v>
      </c>
    </row>
    <row r="9" spans="1:16" s="81" customFormat="1" hidden="1" x14ac:dyDescent="0.25">
      <c r="A9" s="281"/>
      <c r="B9" s="278"/>
      <c r="C9" s="278"/>
      <c r="D9" s="278"/>
      <c r="E9" s="278"/>
      <c r="F9" s="84" t="s">
        <v>105</v>
      </c>
      <c r="G9" s="84">
        <v>325</v>
      </c>
      <c r="H9" s="79"/>
      <c r="I9" s="79"/>
      <c r="J9" s="79"/>
      <c r="K9" s="79"/>
      <c r="L9" s="98">
        <f>SUM(L14,L27)</f>
        <v>0</v>
      </c>
      <c r="M9" s="98">
        <f>SUM(M14,M27)</f>
        <v>0</v>
      </c>
      <c r="N9" s="98"/>
      <c r="O9" s="80" t="e">
        <f t="shared" si="1"/>
        <v>#DIV/0!</v>
      </c>
      <c r="P9" s="229" t="e">
        <f t="shared" si="2"/>
        <v>#DIV/0!</v>
      </c>
    </row>
    <row r="10" spans="1:16" s="81" customFormat="1" ht="57" hidden="1" x14ac:dyDescent="0.25">
      <c r="A10" s="282"/>
      <c r="B10" s="279"/>
      <c r="C10" s="279"/>
      <c r="D10" s="279"/>
      <c r="E10" s="279"/>
      <c r="F10" s="84" t="s">
        <v>113</v>
      </c>
      <c r="G10" s="84">
        <v>281</v>
      </c>
      <c r="H10" s="112"/>
      <c r="I10" s="112"/>
      <c r="J10" s="112"/>
      <c r="K10" s="112"/>
      <c r="L10" s="129"/>
      <c r="M10" s="129"/>
      <c r="N10" s="129"/>
      <c r="O10" s="80" t="e">
        <f t="shared" si="1"/>
        <v>#DIV/0!</v>
      </c>
      <c r="P10" s="229" t="e">
        <f t="shared" si="2"/>
        <v>#DIV/0!</v>
      </c>
    </row>
    <row r="11" spans="1:16" s="81" customFormat="1" ht="15" customHeight="1" x14ac:dyDescent="0.25">
      <c r="A11" s="280" t="s">
        <v>111</v>
      </c>
      <c r="B11" s="277">
        <v>1</v>
      </c>
      <c r="C11" s="277"/>
      <c r="D11" s="277"/>
      <c r="E11" s="277" t="s">
        <v>224</v>
      </c>
      <c r="F11" s="79" t="s">
        <v>35</v>
      </c>
      <c r="G11" s="79"/>
      <c r="H11" s="79"/>
      <c r="I11" s="79"/>
      <c r="J11" s="79"/>
      <c r="K11" s="79"/>
      <c r="L11" s="98">
        <f>SUM(L12:L14)</f>
        <v>2971.7</v>
      </c>
      <c r="M11" s="98">
        <f>SUM(M12:M14)</f>
        <v>2538.6</v>
      </c>
      <c r="N11" s="98">
        <f>SUM(N12:N14)</f>
        <v>2488.1</v>
      </c>
      <c r="O11" s="80">
        <f t="shared" si="1"/>
        <v>83.726486522865713</v>
      </c>
      <c r="P11" s="229">
        <f t="shared" si="2"/>
        <v>98.010714567084221</v>
      </c>
    </row>
    <row r="12" spans="1:16" s="81" customFormat="1" ht="42.75" x14ac:dyDescent="0.25">
      <c r="A12" s="281"/>
      <c r="B12" s="278"/>
      <c r="C12" s="278"/>
      <c r="D12" s="278"/>
      <c r="E12" s="278"/>
      <c r="F12" s="112" t="s">
        <v>112</v>
      </c>
      <c r="G12" s="79">
        <v>280</v>
      </c>
      <c r="H12" s="79"/>
      <c r="I12" s="79"/>
      <c r="J12" s="79"/>
      <c r="K12" s="79"/>
      <c r="L12" s="98">
        <f t="shared" ref="L12:N14" si="4">L17</f>
        <v>2771.7</v>
      </c>
      <c r="M12" s="98">
        <f t="shared" si="4"/>
        <v>2338.6</v>
      </c>
      <c r="N12" s="98">
        <f t="shared" si="4"/>
        <v>2338.6</v>
      </c>
      <c r="O12" s="80">
        <f t="shared" si="1"/>
        <v>84.374210773171697</v>
      </c>
      <c r="P12" s="229">
        <f t="shared" si="2"/>
        <v>100</v>
      </c>
    </row>
    <row r="13" spans="1:16" s="81" customFormat="1" ht="43.5" customHeight="1" x14ac:dyDescent="0.25">
      <c r="A13" s="281"/>
      <c r="B13" s="278"/>
      <c r="C13" s="278"/>
      <c r="D13" s="278"/>
      <c r="E13" s="278"/>
      <c r="F13" s="84" t="s">
        <v>242</v>
      </c>
      <c r="G13" s="84">
        <v>285</v>
      </c>
      <c r="H13" s="79"/>
      <c r="I13" s="79"/>
      <c r="J13" s="79"/>
      <c r="K13" s="79"/>
      <c r="L13" s="98">
        <f t="shared" si="4"/>
        <v>200</v>
      </c>
      <c r="M13" s="98">
        <f t="shared" si="4"/>
        <v>200</v>
      </c>
      <c r="N13" s="98">
        <f t="shared" si="4"/>
        <v>149.5</v>
      </c>
      <c r="O13" s="80">
        <f t="shared" si="1"/>
        <v>74.75</v>
      </c>
      <c r="P13" s="229">
        <f t="shared" si="2"/>
        <v>74.75</v>
      </c>
    </row>
    <row r="14" spans="1:16" s="81" customFormat="1" hidden="1" x14ac:dyDescent="0.25">
      <c r="A14" s="281"/>
      <c r="B14" s="278"/>
      <c r="C14" s="278"/>
      <c r="D14" s="278"/>
      <c r="E14" s="278"/>
      <c r="F14" s="84" t="s">
        <v>105</v>
      </c>
      <c r="G14" s="84">
        <v>325</v>
      </c>
      <c r="H14" s="79"/>
      <c r="I14" s="79"/>
      <c r="J14" s="79"/>
      <c r="K14" s="79"/>
      <c r="L14" s="98">
        <f t="shared" si="4"/>
        <v>0</v>
      </c>
      <c r="M14" s="98">
        <f t="shared" si="4"/>
        <v>0</v>
      </c>
      <c r="N14" s="98"/>
      <c r="O14" s="80" t="e">
        <f t="shared" si="1"/>
        <v>#DIV/0!</v>
      </c>
      <c r="P14" s="229" t="e">
        <f t="shared" si="2"/>
        <v>#DIV/0!</v>
      </c>
    </row>
    <row r="15" spans="1:16" s="81" customFormat="1" ht="50.25" hidden="1" customHeight="1" x14ac:dyDescent="0.25">
      <c r="A15" s="282"/>
      <c r="B15" s="279"/>
      <c r="C15" s="279"/>
      <c r="D15" s="279"/>
      <c r="E15" s="279"/>
      <c r="F15" s="84" t="s">
        <v>113</v>
      </c>
      <c r="G15" s="84">
        <v>281</v>
      </c>
      <c r="H15" s="112"/>
      <c r="I15" s="112"/>
      <c r="J15" s="112"/>
      <c r="K15" s="112"/>
      <c r="L15" s="98"/>
      <c r="M15" s="98"/>
      <c r="N15" s="98"/>
      <c r="O15" s="80" t="e">
        <f t="shared" si="1"/>
        <v>#DIV/0!</v>
      </c>
      <c r="P15" s="229" t="e">
        <f t="shared" si="2"/>
        <v>#DIV/0!</v>
      </c>
    </row>
    <row r="16" spans="1:16" x14ac:dyDescent="0.25">
      <c r="A16" s="266" t="s">
        <v>111</v>
      </c>
      <c r="B16" s="264">
        <v>1</v>
      </c>
      <c r="C16" s="266" t="s">
        <v>106</v>
      </c>
      <c r="D16" s="264"/>
      <c r="E16" s="283" t="s">
        <v>114</v>
      </c>
      <c r="F16" s="77" t="s">
        <v>35</v>
      </c>
      <c r="G16" s="77"/>
      <c r="H16" s="77"/>
      <c r="I16" s="77"/>
      <c r="J16" s="77"/>
      <c r="K16" s="77"/>
      <c r="L16" s="99">
        <f>SUM(L17:L19)</f>
        <v>2971.7</v>
      </c>
      <c r="M16" s="201">
        <f>SUM(M17:M19)</f>
        <v>2538.6</v>
      </c>
      <c r="N16" s="201">
        <f>SUM(N17:N19)</f>
        <v>2488.1</v>
      </c>
      <c r="O16" s="78">
        <f t="shared" si="1"/>
        <v>83.726486522865713</v>
      </c>
      <c r="P16" s="230">
        <f t="shared" si="2"/>
        <v>98.010714567084221</v>
      </c>
    </row>
    <row r="17" spans="1:16" ht="45" x14ac:dyDescent="0.25">
      <c r="A17" s="286"/>
      <c r="B17" s="287"/>
      <c r="C17" s="286"/>
      <c r="D17" s="287"/>
      <c r="E17" s="284"/>
      <c r="F17" s="111" t="s">
        <v>112</v>
      </c>
      <c r="G17" s="77">
        <v>280</v>
      </c>
      <c r="H17" s="77"/>
      <c r="I17" s="77"/>
      <c r="J17" s="77"/>
      <c r="K17" s="77"/>
      <c r="L17" s="99">
        <f>SUM(L21,L24,L22,L25)</f>
        <v>2771.7</v>
      </c>
      <c r="M17" s="99">
        <f t="shared" ref="M17:N17" si="5">SUM(M21,M24,M22,M25)</f>
        <v>2338.6</v>
      </c>
      <c r="N17" s="99">
        <f t="shared" si="5"/>
        <v>2338.6</v>
      </c>
      <c r="O17" s="78">
        <f t="shared" si="1"/>
        <v>84.374210773171697</v>
      </c>
      <c r="P17" s="230">
        <f t="shared" si="2"/>
        <v>100</v>
      </c>
    </row>
    <row r="18" spans="1:16" ht="45" x14ac:dyDescent="0.25">
      <c r="A18" s="286"/>
      <c r="B18" s="287"/>
      <c r="C18" s="286"/>
      <c r="D18" s="287"/>
      <c r="E18" s="284"/>
      <c r="F18" s="237" t="s">
        <v>242</v>
      </c>
      <c r="G18" s="71">
        <v>285</v>
      </c>
      <c r="H18" s="77"/>
      <c r="I18" s="77"/>
      <c r="J18" s="77"/>
      <c r="K18" s="77"/>
      <c r="L18" s="99">
        <f>L20</f>
        <v>200</v>
      </c>
      <c r="M18" s="99">
        <f>M20</f>
        <v>200</v>
      </c>
      <c r="N18" s="99">
        <f>N20</f>
        <v>149.5</v>
      </c>
      <c r="O18" s="78">
        <f t="shared" si="1"/>
        <v>74.75</v>
      </c>
      <c r="P18" s="230">
        <f t="shared" si="2"/>
        <v>74.75</v>
      </c>
    </row>
    <row r="19" spans="1:16" x14ac:dyDescent="0.25">
      <c r="A19" s="267"/>
      <c r="B19" s="265"/>
      <c r="C19" s="267"/>
      <c r="D19" s="265"/>
      <c r="E19" s="285"/>
      <c r="F19" s="71" t="s">
        <v>105</v>
      </c>
      <c r="G19" s="71">
        <v>325</v>
      </c>
      <c r="H19" s="77"/>
      <c r="I19" s="77"/>
      <c r="J19" s="77"/>
      <c r="K19" s="77"/>
      <c r="L19" s="99">
        <f>L23</f>
        <v>0</v>
      </c>
      <c r="M19" s="99">
        <f>M23</f>
        <v>0</v>
      </c>
      <c r="N19" s="99">
        <f>N23</f>
        <v>0</v>
      </c>
      <c r="O19" s="78" t="e">
        <f t="shared" si="1"/>
        <v>#DIV/0!</v>
      </c>
      <c r="P19" s="230" t="e">
        <f t="shared" si="2"/>
        <v>#DIV/0!</v>
      </c>
    </row>
    <row r="20" spans="1:16" ht="102" customHeight="1" x14ac:dyDescent="0.25">
      <c r="A20" s="128" t="s">
        <v>111</v>
      </c>
      <c r="B20" s="114">
        <v>1</v>
      </c>
      <c r="C20" s="128" t="s">
        <v>106</v>
      </c>
      <c r="D20" s="77">
        <v>1</v>
      </c>
      <c r="E20" s="239" t="s">
        <v>115</v>
      </c>
      <c r="F20" s="237" t="s">
        <v>242</v>
      </c>
      <c r="G20" s="77">
        <v>285</v>
      </c>
      <c r="H20" s="155" t="s">
        <v>111</v>
      </c>
      <c r="I20" s="155" t="s">
        <v>109</v>
      </c>
      <c r="J20" s="155" t="s">
        <v>181</v>
      </c>
      <c r="K20" s="155" t="s">
        <v>174</v>
      </c>
      <c r="L20" s="184">
        <v>200</v>
      </c>
      <c r="M20" s="184">
        <v>200</v>
      </c>
      <c r="N20" s="184">
        <v>149.5</v>
      </c>
      <c r="O20" s="78">
        <f t="shared" si="1"/>
        <v>74.75</v>
      </c>
      <c r="P20" s="230">
        <f t="shared" si="2"/>
        <v>74.75</v>
      </c>
    </row>
    <row r="21" spans="1:16" ht="45" x14ac:dyDescent="0.25">
      <c r="A21" s="128" t="s">
        <v>111</v>
      </c>
      <c r="B21" s="114">
        <v>1</v>
      </c>
      <c r="C21" s="128" t="s">
        <v>106</v>
      </c>
      <c r="D21" s="111">
        <v>2</v>
      </c>
      <c r="E21" s="240" t="s">
        <v>116</v>
      </c>
      <c r="F21" s="116" t="s">
        <v>112</v>
      </c>
      <c r="G21" s="71">
        <v>280</v>
      </c>
      <c r="H21" s="156" t="s">
        <v>109</v>
      </c>
      <c r="I21" s="156" t="s">
        <v>154</v>
      </c>
      <c r="J21" s="156" t="s">
        <v>182</v>
      </c>
      <c r="K21" s="156" t="s">
        <v>218</v>
      </c>
      <c r="L21" s="185">
        <v>0</v>
      </c>
      <c r="M21" s="184">
        <v>0</v>
      </c>
      <c r="N21" s="184">
        <v>0</v>
      </c>
      <c r="O21" s="78" t="e">
        <f t="shared" si="1"/>
        <v>#DIV/0!</v>
      </c>
      <c r="P21" s="230" t="e">
        <f t="shared" si="2"/>
        <v>#DIV/0!</v>
      </c>
    </row>
    <row r="22" spans="1:16" ht="33.75" customHeight="1" x14ac:dyDescent="0.25">
      <c r="A22" s="266" t="s">
        <v>111</v>
      </c>
      <c r="B22" s="264">
        <v>1</v>
      </c>
      <c r="C22" s="266" t="s">
        <v>106</v>
      </c>
      <c r="D22" s="264">
        <v>11</v>
      </c>
      <c r="E22" s="268" t="s">
        <v>117</v>
      </c>
      <c r="F22" s="113" t="s">
        <v>112</v>
      </c>
      <c r="G22" s="113">
        <v>280</v>
      </c>
      <c r="H22" s="188" t="s">
        <v>154</v>
      </c>
      <c r="I22" s="188" t="s">
        <v>108</v>
      </c>
      <c r="J22" s="188" t="s">
        <v>219</v>
      </c>
      <c r="K22" s="188" t="s">
        <v>177</v>
      </c>
      <c r="L22" s="185">
        <v>2765</v>
      </c>
      <c r="M22" s="184">
        <v>2265</v>
      </c>
      <c r="N22" s="184">
        <v>2265</v>
      </c>
      <c r="O22" s="78">
        <f t="shared" si="1"/>
        <v>81.91681735985533</v>
      </c>
      <c r="P22" s="230">
        <f t="shared" si="2"/>
        <v>100</v>
      </c>
    </row>
    <row r="23" spans="1:16" ht="33" customHeight="1" x14ac:dyDescent="0.25">
      <c r="A23" s="267"/>
      <c r="B23" s="265"/>
      <c r="C23" s="267"/>
      <c r="D23" s="265"/>
      <c r="E23" s="269"/>
      <c r="F23" s="115" t="s">
        <v>105</v>
      </c>
      <c r="G23" s="83">
        <v>325</v>
      </c>
      <c r="H23" s="187" t="s">
        <v>154</v>
      </c>
      <c r="I23" s="187" t="s">
        <v>108</v>
      </c>
      <c r="J23" s="203" t="s">
        <v>183</v>
      </c>
      <c r="K23" s="153" t="s">
        <v>175</v>
      </c>
      <c r="L23" s="184">
        <v>0</v>
      </c>
      <c r="M23" s="184">
        <v>0</v>
      </c>
      <c r="N23" s="184">
        <v>0</v>
      </c>
      <c r="O23" s="78" t="e">
        <f t="shared" si="1"/>
        <v>#DIV/0!</v>
      </c>
      <c r="P23" s="230" t="e">
        <f t="shared" si="2"/>
        <v>#DIV/0!</v>
      </c>
    </row>
    <row r="24" spans="1:16" ht="38.25" customHeight="1" x14ac:dyDescent="0.25">
      <c r="A24" s="266" t="s">
        <v>111</v>
      </c>
      <c r="B24" s="264">
        <v>1</v>
      </c>
      <c r="C24" s="266" t="s">
        <v>106</v>
      </c>
      <c r="D24" s="264">
        <v>12</v>
      </c>
      <c r="E24" s="262" t="s">
        <v>118</v>
      </c>
      <c r="F24" s="260" t="s">
        <v>112</v>
      </c>
      <c r="G24" s="71">
        <v>280</v>
      </c>
      <c r="H24" s="156" t="s">
        <v>109</v>
      </c>
      <c r="I24" s="156" t="s">
        <v>154</v>
      </c>
      <c r="J24" s="156" t="s">
        <v>184</v>
      </c>
      <c r="K24" s="156">
        <v>244</v>
      </c>
      <c r="L24" s="185">
        <v>6.7</v>
      </c>
      <c r="M24" s="184">
        <v>0</v>
      </c>
      <c r="N24" s="184">
        <v>0</v>
      </c>
      <c r="O24" s="78">
        <f t="shared" si="1"/>
        <v>0</v>
      </c>
      <c r="P24" s="230" t="e">
        <f t="shared" si="2"/>
        <v>#DIV/0!</v>
      </c>
    </row>
    <row r="25" spans="1:16" ht="38.25" customHeight="1" x14ac:dyDescent="0.25">
      <c r="A25" s="267"/>
      <c r="B25" s="265"/>
      <c r="C25" s="267"/>
      <c r="D25" s="265"/>
      <c r="E25" s="263"/>
      <c r="F25" s="261"/>
      <c r="G25" s="231">
        <v>280</v>
      </c>
      <c r="H25" s="234" t="s">
        <v>109</v>
      </c>
      <c r="I25" s="234" t="s">
        <v>154</v>
      </c>
      <c r="J25" s="234" t="s">
        <v>230</v>
      </c>
      <c r="K25" s="234" t="s">
        <v>177</v>
      </c>
      <c r="L25" s="185">
        <v>0</v>
      </c>
      <c r="M25" s="184">
        <v>73.599999999999994</v>
      </c>
      <c r="N25" s="184">
        <v>73.599999999999994</v>
      </c>
      <c r="O25" s="78" t="e">
        <f t="shared" si="1"/>
        <v>#DIV/0!</v>
      </c>
      <c r="P25" s="230">
        <f t="shared" si="2"/>
        <v>100</v>
      </c>
    </row>
    <row r="26" spans="1:16" s="81" customFormat="1" ht="15" customHeight="1" x14ac:dyDescent="0.25">
      <c r="A26" s="280" t="s">
        <v>111</v>
      </c>
      <c r="B26" s="277">
        <v>2</v>
      </c>
      <c r="C26" s="277"/>
      <c r="D26" s="277"/>
      <c r="E26" s="274" t="s">
        <v>240</v>
      </c>
      <c r="F26" s="82" t="s">
        <v>35</v>
      </c>
      <c r="G26" s="82"/>
      <c r="H26" s="152"/>
      <c r="I26" s="152"/>
      <c r="J26" s="152"/>
      <c r="K26" s="152"/>
      <c r="L26" s="98">
        <f>L28</f>
        <v>2900</v>
      </c>
      <c r="M26" s="98">
        <f t="shared" ref="M26:N26" si="6">M28</f>
        <v>2304.1</v>
      </c>
      <c r="N26" s="98">
        <f t="shared" si="6"/>
        <v>2304.1</v>
      </c>
      <c r="O26" s="80">
        <f t="shared" si="1"/>
        <v>79.451724137931038</v>
      </c>
      <c r="P26" s="229">
        <f t="shared" si="2"/>
        <v>100</v>
      </c>
    </row>
    <row r="27" spans="1:16" s="81" customFormat="1" ht="41.25" hidden="1" customHeight="1" x14ac:dyDescent="0.25">
      <c r="A27" s="281"/>
      <c r="B27" s="278"/>
      <c r="C27" s="278"/>
      <c r="D27" s="278"/>
      <c r="E27" s="275"/>
      <c r="F27" s="91" t="s">
        <v>105</v>
      </c>
      <c r="G27" s="91">
        <v>282</v>
      </c>
      <c r="H27" s="157"/>
      <c r="I27" s="157"/>
      <c r="J27" s="157"/>
      <c r="K27" s="157"/>
      <c r="L27" s="98">
        <f>L29</f>
        <v>0</v>
      </c>
      <c r="M27" s="98">
        <f>M29</f>
        <v>0</v>
      </c>
      <c r="N27" s="98"/>
      <c r="O27" s="80" t="e">
        <f t="shared" si="1"/>
        <v>#DIV/0!</v>
      </c>
      <c r="P27" s="229" t="e">
        <f t="shared" si="2"/>
        <v>#DIV/0!</v>
      </c>
    </row>
    <row r="28" spans="1:16" s="81" customFormat="1" ht="44.25" customHeight="1" x14ac:dyDescent="0.25">
      <c r="A28" s="282"/>
      <c r="B28" s="279"/>
      <c r="C28" s="279"/>
      <c r="D28" s="279"/>
      <c r="E28" s="276"/>
      <c r="F28" s="84" t="s">
        <v>112</v>
      </c>
      <c r="G28" s="112">
        <v>280</v>
      </c>
      <c r="H28" s="157"/>
      <c r="I28" s="157"/>
      <c r="J28" s="157"/>
      <c r="K28" s="157"/>
      <c r="L28" s="98">
        <f>L30+L31+L32+L33</f>
        <v>2900</v>
      </c>
      <c r="M28" s="98">
        <f t="shared" ref="M28:N28" si="7">M30+M31+M32+M33</f>
        <v>2304.1</v>
      </c>
      <c r="N28" s="98">
        <f t="shared" si="7"/>
        <v>2304.1</v>
      </c>
      <c r="O28" s="80">
        <f t="shared" si="1"/>
        <v>79.451724137931038</v>
      </c>
      <c r="P28" s="229">
        <f t="shared" si="2"/>
        <v>100</v>
      </c>
    </row>
    <row r="29" spans="1:16" ht="137.25" customHeight="1" x14ac:dyDescent="0.25">
      <c r="A29" s="225" t="s">
        <v>111</v>
      </c>
      <c r="B29" s="225" t="s">
        <v>107</v>
      </c>
      <c r="C29" s="225" t="s">
        <v>106</v>
      </c>
      <c r="D29" s="238"/>
      <c r="E29" s="224" t="s">
        <v>119</v>
      </c>
      <c r="F29" s="215" t="s">
        <v>105</v>
      </c>
      <c r="G29" s="214">
        <v>282</v>
      </c>
      <c r="H29" s="213"/>
      <c r="I29" s="213"/>
      <c r="J29" s="213"/>
      <c r="K29" s="213"/>
      <c r="L29" s="226">
        <v>0</v>
      </c>
      <c r="M29" s="226">
        <v>0</v>
      </c>
      <c r="N29" s="226">
        <v>0</v>
      </c>
      <c r="O29" s="78" t="e">
        <f t="shared" si="1"/>
        <v>#DIV/0!</v>
      </c>
      <c r="P29" s="230" t="e">
        <f t="shared" si="2"/>
        <v>#DIV/0!</v>
      </c>
    </row>
    <row r="30" spans="1:16" ht="48.75" customHeight="1" x14ac:dyDescent="0.25">
      <c r="A30" s="270" t="s">
        <v>111</v>
      </c>
      <c r="B30" s="270" t="s">
        <v>107</v>
      </c>
      <c r="C30" s="270" t="s">
        <v>107</v>
      </c>
      <c r="D30" s="270"/>
      <c r="E30" s="271" t="s">
        <v>220</v>
      </c>
      <c r="F30" s="288" t="s">
        <v>112</v>
      </c>
      <c r="G30" s="228">
        <v>280</v>
      </c>
      <c r="H30" s="228" t="s">
        <v>108</v>
      </c>
      <c r="I30" s="228" t="s">
        <v>108</v>
      </c>
      <c r="J30" s="228" t="s">
        <v>221</v>
      </c>
      <c r="K30" s="228" t="s">
        <v>177</v>
      </c>
      <c r="L30" s="227">
        <v>2000</v>
      </c>
      <c r="M30" s="227">
        <v>0</v>
      </c>
      <c r="N30" s="227">
        <v>0</v>
      </c>
      <c r="O30" s="78">
        <f t="shared" si="1"/>
        <v>0</v>
      </c>
      <c r="P30" s="230" t="e">
        <f t="shared" si="2"/>
        <v>#DIV/0!</v>
      </c>
    </row>
    <row r="31" spans="1:16" ht="32.25" customHeight="1" x14ac:dyDescent="0.25">
      <c r="A31" s="270"/>
      <c r="B31" s="270"/>
      <c r="C31" s="270"/>
      <c r="D31" s="270"/>
      <c r="E31" s="272"/>
      <c r="F31" s="288"/>
      <c r="G31" s="228" t="s">
        <v>222</v>
      </c>
      <c r="H31" s="228" t="s">
        <v>154</v>
      </c>
      <c r="I31" s="228" t="s">
        <v>108</v>
      </c>
      <c r="J31" s="228" t="s">
        <v>223</v>
      </c>
      <c r="K31" s="228" t="s">
        <v>177</v>
      </c>
      <c r="L31" s="227">
        <v>900</v>
      </c>
      <c r="M31" s="227">
        <v>0</v>
      </c>
      <c r="N31" s="227">
        <v>0</v>
      </c>
      <c r="O31" s="78">
        <f t="shared" si="1"/>
        <v>0</v>
      </c>
      <c r="P31" s="230" t="e">
        <f t="shared" si="2"/>
        <v>#DIV/0!</v>
      </c>
    </row>
    <row r="32" spans="1:16" ht="36" customHeight="1" x14ac:dyDescent="0.25">
      <c r="A32" s="270"/>
      <c r="B32" s="270"/>
      <c r="C32" s="270"/>
      <c r="D32" s="270"/>
      <c r="E32" s="272"/>
      <c r="F32" s="288"/>
      <c r="G32" s="232">
        <v>280</v>
      </c>
      <c r="H32" s="232" t="s">
        <v>154</v>
      </c>
      <c r="I32" s="232" t="s">
        <v>108</v>
      </c>
      <c r="J32" s="232" t="s">
        <v>228</v>
      </c>
      <c r="K32" s="232" t="s">
        <v>177</v>
      </c>
      <c r="L32" s="233">
        <v>0</v>
      </c>
      <c r="M32" s="233">
        <v>109.2</v>
      </c>
      <c r="N32" s="233">
        <v>109.2</v>
      </c>
      <c r="O32" s="78" t="e">
        <f t="shared" si="1"/>
        <v>#DIV/0!</v>
      </c>
      <c r="P32" s="230">
        <f t="shared" si="2"/>
        <v>100</v>
      </c>
    </row>
    <row r="33" spans="1:16" ht="39.75" customHeight="1" x14ac:dyDescent="0.25">
      <c r="A33" s="270"/>
      <c r="B33" s="270"/>
      <c r="C33" s="270"/>
      <c r="D33" s="270"/>
      <c r="E33" s="273"/>
      <c r="F33" s="288"/>
      <c r="G33" s="232" t="s">
        <v>222</v>
      </c>
      <c r="H33" s="232" t="s">
        <v>154</v>
      </c>
      <c r="I33" s="232" t="s">
        <v>108</v>
      </c>
      <c r="J33" s="232" t="s">
        <v>229</v>
      </c>
      <c r="K33" s="232" t="s">
        <v>177</v>
      </c>
      <c r="L33" s="233">
        <v>0</v>
      </c>
      <c r="M33" s="233">
        <v>2194.9</v>
      </c>
      <c r="N33" s="233">
        <v>2194.9</v>
      </c>
      <c r="O33" s="78" t="e">
        <f t="shared" si="1"/>
        <v>#DIV/0!</v>
      </c>
      <c r="P33" s="230">
        <f t="shared" si="2"/>
        <v>100</v>
      </c>
    </row>
  </sheetData>
  <mergeCells count="44">
    <mergeCell ref="F30:F33"/>
    <mergeCell ref="O4:P4"/>
    <mergeCell ref="A2:P2"/>
    <mergeCell ref="A4:D4"/>
    <mergeCell ref="E4:E5"/>
    <mergeCell ref="F4:F5"/>
    <mergeCell ref="G4:K4"/>
    <mergeCell ref="L4:N4"/>
    <mergeCell ref="A6:A10"/>
    <mergeCell ref="B6:B10"/>
    <mergeCell ref="C6:C10"/>
    <mergeCell ref="D6:D10"/>
    <mergeCell ref="E6:E10"/>
    <mergeCell ref="E11:E15"/>
    <mergeCell ref="A11:A15"/>
    <mergeCell ref="B11:B15"/>
    <mergeCell ref="C11:C15"/>
    <mergeCell ref="D11:D15"/>
    <mergeCell ref="E16:E19"/>
    <mergeCell ref="A16:A19"/>
    <mergeCell ref="B16:B19"/>
    <mergeCell ref="C16:C19"/>
    <mergeCell ref="D16:D19"/>
    <mergeCell ref="A22:A23"/>
    <mergeCell ref="B22:B23"/>
    <mergeCell ref="C22:C23"/>
    <mergeCell ref="D22:D23"/>
    <mergeCell ref="A30:A33"/>
    <mergeCell ref="A24:A25"/>
    <mergeCell ref="D26:D28"/>
    <mergeCell ref="C26:C28"/>
    <mergeCell ref="B26:B28"/>
    <mergeCell ref="A26:A28"/>
    <mergeCell ref="E22:E23"/>
    <mergeCell ref="D30:D33"/>
    <mergeCell ref="C30:C33"/>
    <mergeCell ref="B30:B33"/>
    <mergeCell ref="E30:E33"/>
    <mergeCell ref="E26:E28"/>
    <mergeCell ref="F24:F25"/>
    <mergeCell ref="E24:E25"/>
    <mergeCell ref="D24:D25"/>
    <mergeCell ref="C24:C25"/>
    <mergeCell ref="B24:B25"/>
  </mergeCells>
  <pageMargins left="0.51181102362204722" right="0.51181102362204722" top="0.94488188976377963" bottom="0.55118110236220474" header="0.31496062992125984" footer="0.31496062992125984"/>
  <pageSetup paperSize="9" scale="60" orientation="landscape" r:id="rId1"/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6"/>
  <sheetViews>
    <sheetView view="pageBreakPreview" zoomScale="80" zoomScaleSheetLayoutView="80" workbookViewId="0">
      <selection activeCell="N12" sqref="N12"/>
    </sheetView>
  </sheetViews>
  <sheetFormatPr defaultRowHeight="15" x14ac:dyDescent="0.25"/>
  <cols>
    <col min="1" max="1" width="4.7109375" customWidth="1"/>
    <col min="3" max="3" width="37.85546875" customWidth="1"/>
    <col min="4" max="4" width="40.7109375" customWidth="1"/>
    <col min="5" max="5" width="14.85546875" customWidth="1"/>
    <col min="6" max="6" width="12.85546875" customWidth="1"/>
    <col min="7" max="7" width="11.7109375" customWidth="1"/>
  </cols>
  <sheetData>
    <row r="2" spans="1:7" ht="31.5" customHeight="1" x14ac:dyDescent="0.25">
      <c r="A2" s="301" t="s">
        <v>247</v>
      </c>
      <c r="B2" s="301"/>
      <c r="C2" s="301"/>
      <c r="D2" s="301"/>
      <c r="E2" s="301"/>
      <c r="F2" s="301"/>
      <c r="G2" s="301"/>
    </row>
    <row r="3" spans="1:7" x14ac:dyDescent="0.25">
      <c r="A3" s="27"/>
      <c r="B3" s="27"/>
      <c r="C3" s="27"/>
      <c r="D3" s="27"/>
      <c r="E3" s="27"/>
      <c r="F3" s="27"/>
    </row>
    <row r="4" spans="1:7" ht="33.75" customHeight="1" x14ac:dyDescent="0.25">
      <c r="A4" s="302" t="s">
        <v>17</v>
      </c>
      <c r="B4" s="303"/>
      <c r="C4" s="302" t="s">
        <v>36</v>
      </c>
      <c r="D4" s="302" t="s">
        <v>37</v>
      </c>
      <c r="E4" s="302" t="s">
        <v>38</v>
      </c>
      <c r="F4" s="302"/>
      <c r="G4" s="304" t="s">
        <v>39</v>
      </c>
    </row>
    <row r="5" spans="1:7" ht="57.75" customHeight="1" x14ac:dyDescent="0.25">
      <c r="A5" s="302"/>
      <c r="B5" s="303"/>
      <c r="C5" s="303" t="s">
        <v>40</v>
      </c>
      <c r="D5" s="303"/>
      <c r="E5" s="306" t="s">
        <v>189</v>
      </c>
      <c r="F5" s="307" t="s">
        <v>41</v>
      </c>
      <c r="G5" s="305"/>
    </row>
    <row r="6" spans="1:7" ht="67.5" customHeight="1" x14ac:dyDescent="0.25">
      <c r="A6" s="59" t="s">
        <v>23</v>
      </c>
      <c r="B6" s="59" t="s">
        <v>24</v>
      </c>
      <c r="C6" s="303"/>
      <c r="D6" s="303"/>
      <c r="E6" s="306"/>
      <c r="F6" s="308"/>
      <c r="G6" s="305"/>
    </row>
    <row r="7" spans="1:7" x14ac:dyDescent="0.25">
      <c r="A7" s="298" t="s">
        <v>111</v>
      </c>
      <c r="B7" s="299"/>
      <c r="C7" s="300" t="s">
        <v>120</v>
      </c>
      <c r="D7" s="63" t="s">
        <v>35</v>
      </c>
      <c r="E7" s="64">
        <f>SUM(E10:E16)</f>
        <v>4842.7000000000007</v>
      </c>
      <c r="F7" s="64">
        <f>SUM(F10:F16)</f>
        <v>4792.2000000000007</v>
      </c>
      <c r="G7" s="66">
        <f>F7/E7*100</f>
        <v>98.957193301257561</v>
      </c>
    </row>
    <row r="8" spans="1:7" x14ac:dyDescent="0.25">
      <c r="A8" s="298"/>
      <c r="B8" s="299"/>
      <c r="C8" s="300"/>
      <c r="D8" s="67" t="s">
        <v>243</v>
      </c>
      <c r="E8" s="108">
        <f>SUM(E18,E28)</f>
        <v>4842.7</v>
      </c>
      <c r="F8" s="108">
        <f>SUM(F18,F28)</f>
        <v>4718.6000000000004</v>
      </c>
      <c r="G8" s="95">
        <f>F8/E8*100</f>
        <v>97.437379973981464</v>
      </c>
    </row>
    <row r="9" spans="1:7" x14ac:dyDescent="0.25">
      <c r="A9" s="298"/>
      <c r="B9" s="299"/>
      <c r="C9" s="300"/>
      <c r="D9" s="67" t="s">
        <v>42</v>
      </c>
      <c r="E9" s="69"/>
      <c r="F9" s="70"/>
      <c r="G9" s="68"/>
    </row>
    <row r="10" spans="1:7" x14ac:dyDescent="0.25">
      <c r="A10" s="298"/>
      <c r="B10" s="299"/>
      <c r="C10" s="300"/>
      <c r="D10" s="67" t="s">
        <v>244</v>
      </c>
      <c r="E10" s="108">
        <f t="shared" ref="E10:F12" si="0">SUM(E20,E30)</f>
        <v>4769.1000000000004</v>
      </c>
      <c r="F10" s="108">
        <f t="shared" si="0"/>
        <v>4718.6000000000004</v>
      </c>
      <c r="G10" s="95">
        <f>F10/E10*100</f>
        <v>98.941099997903166</v>
      </c>
    </row>
    <row r="11" spans="1:7" ht="31.5" customHeight="1" x14ac:dyDescent="0.25">
      <c r="A11" s="298"/>
      <c r="B11" s="299"/>
      <c r="C11" s="300"/>
      <c r="D11" s="67" t="s">
        <v>43</v>
      </c>
      <c r="E11" s="108">
        <f t="shared" si="0"/>
        <v>0</v>
      </c>
      <c r="F11" s="108">
        <f t="shared" si="0"/>
        <v>0</v>
      </c>
      <c r="G11" s="68">
        <v>0</v>
      </c>
    </row>
    <row r="12" spans="1:7" ht="27.75" customHeight="1" x14ac:dyDescent="0.25">
      <c r="A12" s="298"/>
      <c r="B12" s="299"/>
      <c r="C12" s="300"/>
      <c r="D12" s="67" t="s">
        <v>44</v>
      </c>
      <c r="E12" s="108">
        <f t="shared" si="0"/>
        <v>73.599999999999994</v>
      </c>
      <c r="F12" s="108">
        <f t="shared" si="0"/>
        <v>73.599999999999994</v>
      </c>
      <c r="G12" s="68">
        <v>0</v>
      </c>
    </row>
    <row r="13" spans="1:7" ht="42.6" customHeight="1" x14ac:dyDescent="0.25">
      <c r="A13" s="298"/>
      <c r="B13" s="299"/>
      <c r="C13" s="300"/>
      <c r="D13" s="67" t="s">
        <v>45</v>
      </c>
      <c r="E13" s="108">
        <f t="shared" ref="E13:F15" si="1">SUM(E23,E33)</f>
        <v>0</v>
      </c>
      <c r="F13" s="108">
        <f t="shared" si="1"/>
        <v>0</v>
      </c>
      <c r="G13" s="68">
        <v>0</v>
      </c>
    </row>
    <row r="14" spans="1:7" ht="31.9" customHeight="1" x14ac:dyDescent="0.25">
      <c r="A14" s="298"/>
      <c r="B14" s="299"/>
      <c r="C14" s="300"/>
      <c r="D14" s="67" t="s">
        <v>46</v>
      </c>
      <c r="E14" s="108">
        <f t="shared" si="1"/>
        <v>0</v>
      </c>
      <c r="F14" s="108">
        <f t="shared" si="1"/>
        <v>0</v>
      </c>
      <c r="G14" s="68">
        <v>0</v>
      </c>
    </row>
    <row r="15" spans="1:7" ht="32.450000000000003" hidden="1" customHeight="1" x14ac:dyDescent="0.25">
      <c r="A15" s="298"/>
      <c r="B15" s="299"/>
      <c r="C15" s="300"/>
      <c r="D15" s="67" t="s">
        <v>47</v>
      </c>
      <c r="E15" s="108">
        <f t="shared" si="1"/>
        <v>0</v>
      </c>
      <c r="F15" s="108">
        <f t="shared" si="1"/>
        <v>0</v>
      </c>
      <c r="G15" s="68">
        <v>0</v>
      </c>
    </row>
    <row r="16" spans="1:7" x14ac:dyDescent="0.25">
      <c r="A16" s="298"/>
      <c r="B16" s="299"/>
      <c r="C16" s="300"/>
      <c r="D16" s="67" t="s">
        <v>48</v>
      </c>
      <c r="E16" s="108">
        <f>SUM(E26,E36)</f>
        <v>0</v>
      </c>
      <c r="F16" s="108">
        <f>SUM(F26,F36)</f>
        <v>0</v>
      </c>
      <c r="G16" s="68">
        <v>0</v>
      </c>
    </row>
    <row r="17" spans="1:7" x14ac:dyDescent="0.25">
      <c r="A17" s="298" t="s">
        <v>111</v>
      </c>
      <c r="B17" s="299">
        <v>1</v>
      </c>
      <c r="C17" s="297" t="s">
        <v>121</v>
      </c>
      <c r="D17" s="63" t="s">
        <v>35</v>
      </c>
      <c r="E17" s="65">
        <f>SUM(E20:E26)</f>
        <v>2538.6</v>
      </c>
      <c r="F17" s="65">
        <f>SUM(F20:F26)</f>
        <v>2488.1</v>
      </c>
      <c r="G17" s="68">
        <f t="shared" ref="G17:G20" si="2">F17/E17*100</f>
        <v>98.010714567084221</v>
      </c>
    </row>
    <row r="18" spans="1:7" x14ac:dyDescent="0.25">
      <c r="A18" s="298"/>
      <c r="B18" s="299"/>
      <c r="C18" s="297"/>
      <c r="D18" s="67" t="s">
        <v>243</v>
      </c>
      <c r="E18" s="94">
        <f>E20+E22</f>
        <v>2538.6</v>
      </c>
      <c r="F18" s="94">
        <f>F20</f>
        <v>2414.5</v>
      </c>
      <c r="G18" s="95">
        <f t="shared" si="2"/>
        <v>95.111478767824792</v>
      </c>
    </row>
    <row r="19" spans="1:7" x14ac:dyDescent="0.25">
      <c r="A19" s="298"/>
      <c r="B19" s="299"/>
      <c r="C19" s="297"/>
      <c r="D19" s="67" t="s">
        <v>42</v>
      </c>
      <c r="E19" s="70"/>
      <c r="F19" s="70"/>
      <c r="G19" s="68"/>
    </row>
    <row r="20" spans="1:7" x14ac:dyDescent="0.25">
      <c r="A20" s="298"/>
      <c r="B20" s="299"/>
      <c r="C20" s="297"/>
      <c r="D20" s="67" t="s">
        <v>244</v>
      </c>
      <c r="E20" s="94">
        <v>2465</v>
      </c>
      <c r="F20" s="94">
        <v>2414.5</v>
      </c>
      <c r="G20" s="95">
        <f t="shared" si="2"/>
        <v>97.951318458417845</v>
      </c>
    </row>
    <row r="21" spans="1:7" ht="24.75" customHeight="1" x14ac:dyDescent="0.25">
      <c r="A21" s="298"/>
      <c r="B21" s="299"/>
      <c r="C21" s="297"/>
      <c r="D21" s="67" t="s">
        <v>43</v>
      </c>
      <c r="E21" s="70">
        <v>0</v>
      </c>
      <c r="F21" s="70">
        <v>0</v>
      </c>
      <c r="G21" s="68">
        <v>0</v>
      </c>
    </row>
    <row r="22" spans="1:7" ht="25.5" customHeight="1" x14ac:dyDescent="0.25">
      <c r="A22" s="298"/>
      <c r="B22" s="299"/>
      <c r="C22" s="297"/>
      <c r="D22" s="67" t="s">
        <v>44</v>
      </c>
      <c r="E22" s="70">
        <v>73.599999999999994</v>
      </c>
      <c r="F22" s="70">
        <v>73.599999999999994</v>
      </c>
      <c r="G22" s="68">
        <v>0</v>
      </c>
    </row>
    <row r="23" spans="1:7" ht="46.9" customHeight="1" x14ac:dyDescent="0.25">
      <c r="A23" s="298"/>
      <c r="B23" s="299"/>
      <c r="C23" s="297"/>
      <c r="D23" s="67" t="s">
        <v>45</v>
      </c>
      <c r="E23" s="70">
        <v>0</v>
      </c>
      <c r="F23" s="70">
        <v>0</v>
      </c>
      <c r="G23" s="68">
        <v>0</v>
      </c>
    </row>
    <row r="24" spans="1:7" ht="31.15" customHeight="1" x14ac:dyDescent="0.25">
      <c r="A24" s="298"/>
      <c r="B24" s="299"/>
      <c r="C24" s="297"/>
      <c r="D24" s="67" t="s">
        <v>46</v>
      </c>
      <c r="E24" s="70">
        <v>0</v>
      </c>
      <c r="F24" s="70">
        <v>0</v>
      </c>
      <c r="G24" s="68">
        <v>0</v>
      </c>
    </row>
    <row r="25" spans="1:7" ht="27.6" hidden="1" customHeight="1" x14ac:dyDescent="0.25">
      <c r="A25" s="298"/>
      <c r="B25" s="299"/>
      <c r="C25" s="297"/>
      <c r="D25" s="67" t="s">
        <v>47</v>
      </c>
      <c r="E25" s="70">
        <v>0</v>
      </c>
      <c r="F25" s="70">
        <v>0</v>
      </c>
      <c r="G25" s="68">
        <v>0</v>
      </c>
    </row>
    <row r="26" spans="1:7" x14ac:dyDescent="0.25">
      <c r="A26" s="298"/>
      <c r="B26" s="299"/>
      <c r="C26" s="297"/>
      <c r="D26" s="67" t="s">
        <v>48</v>
      </c>
      <c r="E26" s="70">
        <v>0</v>
      </c>
      <c r="F26" s="70">
        <v>0</v>
      </c>
      <c r="G26" s="68">
        <v>0</v>
      </c>
    </row>
    <row r="27" spans="1:7" x14ac:dyDescent="0.25">
      <c r="A27" s="295" t="s">
        <v>111</v>
      </c>
      <c r="B27" s="296">
        <v>2</v>
      </c>
      <c r="C27" s="297" t="s">
        <v>241</v>
      </c>
      <c r="D27" s="63" t="s">
        <v>35</v>
      </c>
      <c r="E27" s="65">
        <f>SUM(E30:E36)</f>
        <v>2304.1</v>
      </c>
      <c r="F27" s="65">
        <f>SUM(F30:F36)</f>
        <v>2304.1</v>
      </c>
      <c r="G27" s="68">
        <v>0</v>
      </c>
    </row>
    <row r="28" spans="1:7" x14ac:dyDescent="0.25">
      <c r="A28" s="295"/>
      <c r="B28" s="296"/>
      <c r="C28" s="297"/>
      <c r="D28" s="67" t="s">
        <v>243</v>
      </c>
      <c r="E28" s="94">
        <f>E30</f>
        <v>2304.1</v>
      </c>
      <c r="F28" s="94">
        <f>F30</f>
        <v>2304.1</v>
      </c>
      <c r="G28" s="68">
        <v>0</v>
      </c>
    </row>
    <row r="29" spans="1:7" x14ac:dyDescent="0.25">
      <c r="A29" s="295"/>
      <c r="B29" s="296"/>
      <c r="C29" s="297"/>
      <c r="D29" s="67" t="s">
        <v>42</v>
      </c>
      <c r="E29" s="70"/>
      <c r="F29" s="70"/>
      <c r="G29" s="68"/>
    </row>
    <row r="30" spans="1:7" x14ac:dyDescent="0.25">
      <c r="A30" s="295"/>
      <c r="B30" s="296"/>
      <c r="C30" s="297"/>
      <c r="D30" s="67" t="s">
        <v>244</v>
      </c>
      <c r="E30" s="94">
        <v>2304.1</v>
      </c>
      <c r="F30" s="94">
        <f>'Форма 1'!M26</f>
        <v>2304.1</v>
      </c>
      <c r="G30" s="68">
        <v>0</v>
      </c>
    </row>
    <row r="31" spans="1:7" ht="27" customHeight="1" x14ac:dyDescent="0.25">
      <c r="A31" s="295"/>
      <c r="B31" s="296"/>
      <c r="C31" s="297"/>
      <c r="D31" s="67" t="s">
        <v>43</v>
      </c>
      <c r="E31" s="70">
        <v>0</v>
      </c>
      <c r="F31" s="70">
        <v>0</v>
      </c>
      <c r="G31" s="68">
        <v>0</v>
      </c>
    </row>
    <row r="32" spans="1:7" ht="27.75" customHeight="1" x14ac:dyDescent="0.25">
      <c r="A32" s="295"/>
      <c r="B32" s="296"/>
      <c r="C32" s="297"/>
      <c r="D32" s="67" t="s">
        <v>44</v>
      </c>
      <c r="E32" s="70">
        <v>0</v>
      </c>
      <c r="F32" s="70">
        <v>0</v>
      </c>
      <c r="G32" s="68">
        <v>0</v>
      </c>
    </row>
    <row r="33" spans="1:7" ht="45" customHeight="1" x14ac:dyDescent="0.25">
      <c r="A33" s="295"/>
      <c r="B33" s="296"/>
      <c r="C33" s="297"/>
      <c r="D33" s="67" t="s">
        <v>45</v>
      </c>
      <c r="E33" s="70">
        <v>0</v>
      </c>
      <c r="F33" s="70">
        <v>0</v>
      </c>
      <c r="G33" s="68">
        <v>0</v>
      </c>
    </row>
    <row r="34" spans="1:7" ht="27" customHeight="1" x14ac:dyDescent="0.25">
      <c r="A34" s="295"/>
      <c r="B34" s="296"/>
      <c r="C34" s="297"/>
      <c r="D34" s="67" t="s">
        <v>46</v>
      </c>
      <c r="E34" s="70">
        <v>0</v>
      </c>
      <c r="F34" s="70">
        <v>0</v>
      </c>
      <c r="G34" s="68">
        <v>0</v>
      </c>
    </row>
    <row r="35" spans="1:7" ht="27.6" hidden="1" customHeight="1" x14ac:dyDescent="0.25">
      <c r="A35" s="295"/>
      <c r="B35" s="296"/>
      <c r="C35" s="297"/>
      <c r="D35" s="67" t="s">
        <v>47</v>
      </c>
      <c r="E35" s="70">
        <v>0</v>
      </c>
      <c r="F35" s="70">
        <v>0</v>
      </c>
      <c r="G35" s="68">
        <v>0</v>
      </c>
    </row>
    <row r="36" spans="1:7" x14ac:dyDescent="0.25">
      <c r="A36" s="295"/>
      <c r="B36" s="296"/>
      <c r="C36" s="297"/>
      <c r="D36" s="67" t="s">
        <v>48</v>
      </c>
      <c r="E36" s="70">
        <v>0</v>
      </c>
      <c r="F36" s="70">
        <v>0</v>
      </c>
      <c r="G36" s="68">
        <v>0</v>
      </c>
    </row>
  </sheetData>
  <mergeCells count="17">
    <mergeCell ref="A2:G2"/>
    <mergeCell ref="A4:B5"/>
    <mergeCell ref="C4:C6"/>
    <mergeCell ref="D4:D6"/>
    <mergeCell ref="E4:F4"/>
    <mergeCell ref="G4:G6"/>
    <mergeCell ref="E5:E6"/>
    <mergeCell ref="F5:F6"/>
    <mergeCell ref="A27:A36"/>
    <mergeCell ref="B27:B36"/>
    <mergeCell ref="C27:C36"/>
    <mergeCell ref="A7:A16"/>
    <mergeCell ref="B7:B16"/>
    <mergeCell ref="C7:C16"/>
    <mergeCell ref="A17:A26"/>
    <mergeCell ref="B17:B26"/>
    <mergeCell ref="C17:C2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9"/>
  <sheetViews>
    <sheetView view="pageBreakPreview" zoomScale="40" zoomScaleNormal="70" zoomScaleSheetLayoutView="4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J28" sqref="J28"/>
    </sheetView>
  </sheetViews>
  <sheetFormatPr defaultRowHeight="15" x14ac:dyDescent="0.25"/>
  <cols>
    <col min="1" max="1" width="5.140625" customWidth="1"/>
    <col min="2" max="2" width="5.42578125" customWidth="1"/>
    <col min="3" max="3" width="5" customWidth="1"/>
    <col min="4" max="4" width="4.28515625" customWidth="1"/>
    <col min="5" max="5" width="51" customWidth="1"/>
    <col min="6" max="6" width="27.7109375" customWidth="1"/>
    <col min="7" max="7" width="11.85546875" style="61" customWidth="1"/>
    <col min="8" max="8" width="11.7109375" style="62" customWidth="1"/>
    <col min="9" max="9" width="43.28515625" style="50" customWidth="1"/>
    <col min="10" max="10" width="57.85546875" style="50" customWidth="1"/>
    <col min="11" max="11" width="32" style="191" customWidth="1"/>
  </cols>
  <sheetData>
    <row r="1" spans="1:11" s="38" customFormat="1" ht="38.450000000000003" customHeight="1" x14ac:dyDescent="0.25">
      <c r="A1" s="313" t="s">
        <v>246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11" s="38" customFormat="1" ht="2.4500000000000002" hidden="1" customHeight="1" x14ac:dyDescent="0.25">
      <c r="G2" s="61"/>
      <c r="H2" s="62"/>
      <c r="I2" s="50"/>
      <c r="J2" s="50"/>
      <c r="K2" s="191"/>
    </row>
    <row r="3" spans="1:11" s="135" customFormat="1" ht="38.450000000000003" customHeight="1" x14ac:dyDescent="0.2">
      <c r="A3" s="322" t="s">
        <v>17</v>
      </c>
      <c r="B3" s="322"/>
      <c r="C3" s="322"/>
      <c r="D3" s="322"/>
      <c r="E3" s="323" t="s">
        <v>49</v>
      </c>
      <c r="F3" s="322" t="s">
        <v>19</v>
      </c>
      <c r="G3" s="326" t="s">
        <v>103</v>
      </c>
      <c r="H3" s="309" t="s">
        <v>104</v>
      </c>
      <c r="I3" s="317" t="s">
        <v>50</v>
      </c>
      <c r="J3" s="319" t="s">
        <v>51</v>
      </c>
      <c r="K3" s="320" t="s">
        <v>52</v>
      </c>
    </row>
    <row r="4" spans="1:11" s="135" customFormat="1" ht="14.45" customHeight="1" x14ac:dyDescent="0.2">
      <c r="A4" s="127" t="s">
        <v>23</v>
      </c>
      <c r="B4" s="127" t="s">
        <v>24</v>
      </c>
      <c r="C4" s="127" t="s">
        <v>25</v>
      </c>
      <c r="D4" s="127" t="s">
        <v>26</v>
      </c>
      <c r="E4" s="324"/>
      <c r="F4" s="325"/>
      <c r="G4" s="326"/>
      <c r="H4" s="309"/>
      <c r="I4" s="318"/>
      <c r="J4" s="319"/>
      <c r="K4" s="321"/>
    </row>
    <row r="5" spans="1:11" s="38" customFormat="1" ht="30.75" customHeight="1" x14ac:dyDescent="0.25">
      <c r="A5" s="130" t="s">
        <v>111</v>
      </c>
      <c r="B5" s="121">
        <v>0</v>
      </c>
      <c r="C5" s="126"/>
      <c r="D5" s="126"/>
      <c r="E5" s="310" t="s">
        <v>120</v>
      </c>
      <c r="F5" s="311"/>
      <c r="G5" s="311"/>
      <c r="H5" s="311"/>
      <c r="I5" s="311"/>
      <c r="J5" s="311"/>
      <c r="K5" s="312"/>
    </row>
    <row r="6" spans="1:11" ht="28.5" customHeight="1" x14ac:dyDescent="0.25">
      <c r="A6" s="130" t="s">
        <v>111</v>
      </c>
      <c r="B6" s="121">
        <v>1</v>
      </c>
      <c r="C6" s="121"/>
      <c r="D6" s="121"/>
      <c r="E6" s="310" t="s">
        <v>122</v>
      </c>
      <c r="F6" s="311"/>
      <c r="G6" s="311"/>
      <c r="H6" s="311"/>
      <c r="I6" s="311"/>
      <c r="J6" s="311"/>
      <c r="K6" s="312"/>
    </row>
    <row r="7" spans="1:11" ht="54.75" customHeight="1" x14ac:dyDescent="0.25">
      <c r="A7" s="131" t="s">
        <v>111</v>
      </c>
      <c r="B7" s="40">
        <v>1</v>
      </c>
      <c r="C7" s="131" t="s">
        <v>106</v>
      </c>
      <c r="D7" s="40"/>
      <c r="E7" s="122" t="s">
        <v>114</v>
      </c>
      <c r="F7" s="117" t="s">
        <v>123</v>
      </c>
      <c r="G7" s="117" t="s">
        <v>124</v>
      </c>
      <c r="H7" s="60"/>
      <c r="I7" s="119"/>
      <c r="J7" s="49"/>
      <c r="K7" s="192"/>
    </row>
    <row r="8" spans="1:11" ht="158.25" customHeight="1" x14ac:dyDescent="0.25">
      <c r="A8" s="131" t="s">
        <v>111</v>
      </c>
      <c r="B8" s="117">
        <v>1</v>
      </c>
      <c r="C8" s="131" t="s">
        <v>106</v>
      </c>
      <c r="D8" s="118">
        <v>1</v>
      </c>
      <c r="E8" s="41" t="s">
        <v>115</v>
      </c>
      <c r="F8" s="117" t="s">
        <v>123</v>
      </c>
      <c r="G8" s="117" t="s">
        <v>124</v>
      </c>
      <c r="H8" s="134" t="s">
        <v>197</v>
      </c>
      <c r="I8" s="85" t="s">
        <v>126</v>
      </c>
      <c r="J8" s="150" t="s">
        <v>237</v>
      </c>
      <c r="K8" s="194"/>
    </row>
    <row r="9" spans="1:11" ht="47.25" x14ac:dyDescent="0.25">
      <c r="A9" s="131" t="s">
        <v>111</v>
      </c>
      <c r="B9" s="117">
        <v>1</v>
      </c>
      <c r="C9" s="131" t="s">
        <v>106</v>
      </c>
      <c r="D9" s="118">
        <v>2</v>
      </c>
      <c r="E9" s="41" t="s">
        <v>116</v>
      </c>
      <c r="F9" s="117" t="s">
        <v>123</v>
      </c>
      <c r="G9" s="117" t="s">
        <v>124</v>
      </c>
      <c r="H9" s="134" t="s">
        <v>197</v>
      </c>
      <c r="I9" s="85" t="s">
        <v>127</v>
      </c>
      <c r="J9" s="162" t="s">
        <v>198</v>
      </c>
      <c r="K9" s="192"/>
    </row>
    <row r="10" spans="1:11" ht="99" customHeight="1" x14ac:dyDescent="0.25">
      <c r="A10" s="131" t="s">
        <v>111</v>
      </c>
      <c r="B10" s="117">
        <v>1</v>
      </c>
      <c r="C10" s="131" t="s">
        <v>106</v>
      </c>
      <c r="D10" s="118">
        <v>3</v>
      </c>
      <c r="E10" s="41" t="s">
        <v>125</v>
      </c>
      <c r="F10" s="117" t="s">
        <v>123</v>
      </c>
      <c r="G10" s="117" t="s">
        <v>124</v>
      </c>
      <c r="H10" s="134" t="s">
        <v>197</v>
      </c>
      <c r="I10" s="85" t="s">
        <v>128</v>
      </c>
      <c r="J10" s="150" t="s">
        <v>205</v>
      </c>
      <c r="K10" s="190" t="s">
        <v>180</v>
      </c>
    </row>
    <row r="11" spans="1:11" ht="78.75" x14ac:dyDescent="0.25">
      <c r="A11" s="131" t="s">
        <v>111</v>
      </c>
      <c r="B11" s="117">
        <v>1</v>
      </c>
      <c r="C11" s="131" t="s">
        <v>106</v>
      </c>
      <c r="D11" s="117">
        <v>4</v>
      </c>
      <c r="E11" s="41" t="s">
        <v>129</v>
      </c>
      <c r="F11" s="117" t="s">
        <v>123</v>
      </c>
      <c r="G11" s="117" t="s">
        <v>124</v>
      </c>
      <c r="H11" s="134" t="s">
        <v>197</v>
      </c>
      <c r="I11" s="125" t="s">
        <v>130</v>
      </c>
      <c r="J11" s="154" t="s">
        <v>199</v>
      </c>
      <c r="K11" s="192"/>
    </row>
    <row r="12" spans="1:11" ht="59.25" customHeight="1" x14ac:dyDescent="0.25">
      <c r="A12" s="131" t="s">
        <v>111</v>
      </c>
      <c r="B12" s="117">
        <v>1</v>
      </c>
      <c r="C12" s="131" t="s">
        <v>106</v>
      </c>
      <c r="D12" s="117">
        <v>5</v>
      </c>
      <c r="E12" s="41" t="s">
        <v>54</v>
      </c>
      <c r="F12" s="117" t="s">
        <v>123</v>
      </c>
      <c r="G12" s="117" t="s">
        <v>124</v>
      </c>
      <c r="H12" s="134" t="s">
        <v>197</v>
      </c>
      <c r="I12" s="125" t="s">
        <v>55</v>
      </c>
      <c r="J12" s="161" t="s">
        <v>178</v>
      </c>
      <c r="K12" s="192"/>
    </row>
    <row r="13" spans="1:11" ht="132.75" customHeight="1" x14ac:dyDescent="0.25">
      <c r="A13" s="131" t="s">
        <v>111</v>
      </c>
      <c r="B13" s="117">
        <v>1</v>
      </c>
      <c r="C13" s="131" t="s">
        <v>106</v>
      </c>
      <c r="D13" s="117">
        <v>6</v>
      </c>
      <c r="E13" s="41" t="s">
        <v>176</v>
      </c>
      <c r="F13" s="117" t="s">
        <v>123</v>
      </c>
      <c r="G13" s="117" t="s">
        <v>124</v>
      </c>
      <c r="H13" s="134" t="s">
        <v>197</v>
      </c>
      <c r="I13" s="125" t="s">
        <v>56</v>
      </c>
      <c r="J13" s="158" t="s">
        <v>238</v>
      </c>
      <c r="K13" s="192"/>
    </row>
    <row r="14" spans="1:11" ht="99" customHeight="1" x14ac:dyDescent="0.25">
      <c r="A14" s="131" t="s">
        <v>111</v>
      </c>
      <c r="B14" s="117">
        <v>1</v>
      </c>
      <c r="C14" s="131" t="s">
        <v>106</v>
      </c>
      <c r="D14" s="117">
        <v>7</v>
      </c>
      <c r="E14" s="41" t="s">
        <v>131</v>
      </c>
      <c r="F14" s="117" t="s">
        <v>123</v>
      </c>
      <c r="G14" s="117" t="s">
        <v>124</v>
      </c>
      <c r="H14" s="134" t="s">
        <v>197</v>
      </c>
      <c r="I14" s="125" t="s">
        <v>57</v>
      </c>
      <c r="J14" s="199" t="s">
        <v>200</v>
      </c>
      <c r="K14" s="92"/>
    </row>
    <row r="15" spans="1:11" ht="63" x14ac:dyDescent="0.25">
      <c r="A15" s="131" t="s">
        <v>111</v>
      </c>
      <c r="B15" s="117">
        <v>1</v>
      </c>
      <c r="C15" s="131" t="s">
        <v>106</v>
      </c>
      <c r="D15" s="117">
        <v>8</v>
      </c>
      <c r="E15" s="41" t="s">
        <v>132</v>
      </c>
      <c r="F15" s="117" t="s">
        <v>123</v>
      </c>
      <c r="G15" s="117" t="s">
        <v>124</v>
      </c>
      <c r="H15" s="134" t="s">
        <v>197</v>
      </c>
      <c r="I15" s="125" t="s">
        <v>58</v>
      </c>
      <c r="J15" s="200" t="s">
        <v>201</v>
      </c>
      <c r="K15" s="92"/>
    </row>
    <row r="16" spans="1:11" ht="157.5" customHeight="1" x14ac:dyDescent="0.25">
      <c r="A16" s="131" t="s">
        <v>111</v>
      </c>
      <c r="B16" s="117">
        <v>1</v>
      </c>
      <c r="C16" s="131" t="s">
        <v>106</v>
      </c>
      <c r="D16" s="117">
        <v>9</v>
      </c>
      <c r="E16" s="41" t="s">
        <v>133</v>
      </c>
      <c r="F16" s="117" t="s">
        <v>123</v>
      </c>
      <c r="G16" s="117" t="s">
        <v>124</v>
      </c>
      <c r="H16" s="134" t="s">
        <v>197</v>
      </c>
      <c r="I16" s="125" t="s">
        <v>134</v>
      </c>
      <c r="J16" s="189" t="s">
        <v>202</v>
      </c>
      <c r="K16" s="202"/>
    </row>
    <row r="17" spans="1:11" s="38" customFormat="1" ht="81" customHeight="1" x14ac:dyDescent="0.25">
      <c r="A17" s="131" t="s">
        <v>111</v>
      </c>
      <c r="B17" s="117">
        <v>1</v>
      </c>
      <c r="C17" s="131" t="s">
        <v>106</v>
      </c>
      <c r="D17" s="117">
        <v>10</v>
      </c>
      <c r="E17" s="41" t="s">
        <v>135</v>
      </c>
      <c r="F17" s="117" t="s">
        <v>123</v>
      </c>
      <c r="G17" s="117" t="s">
        <v>124</v>
      </c>
      <c r="H17" s="134" t="s">
        <v>197</v>
      </c>
      <c r="I17" s="125" t="s">
        <v>136</v>
      </c>
      <c r="J17" s="151" t="s">
        <v>203</v>
      </c>
      <c r="K17" s="193"/>
    </row>
    <row r="18" spans="1:11" s="38" customFormat="1" ht="81" customHeight="1" x14ac:dyDescent="0.25">
      <c r="A18" s="131" t="s">
        <v>111</v>
      </c>
      <c r="B18" s="117">
        <v>1</v>
      </c>
      <c r="C18" s="131" t="s">
        <v>106</v>
      </c>
      <c r="D18" s="117">
        <v>11</v>
      </c>
      <c r="E18" s="41" t="s">
        <v>117</v>
      </c>
      <c r="F18" s="117" t="s">
        <v>123</v>
      </c>
      <c r="G18" s="117" t="s">
        <v>124</v>
      </c>
      <c r="H18" s="134" t="s">
        <v>197</v>
      </c>
      <c r="I18" s="125" t="s">
        <v>137</v>
      </c>
      <c r="J18" s="199" t="s">
        <v>204</v>
      </c>
      <c r="K18" s="193"/>
    </row>
    <row r="19" spans="1:11" ht="76.5" customHeight="1" x14ac:dyDescent="0.25">
      <c r="A19" s="131" t="s">
        <v>111</v>
      </c>
      <c r="B19" s="117">
        <v>1</v>
      </c>
      <c r="C19" s="131" t="s">
        <v>106</v>
      </c>
      <c r="D19" s="117">
        <v>12</v>
      </c>
      <c r="E19" s="120" t="s">
        <v>118</v>
      </c>
      <c r="F19" s="117" t="s">
        <v>123</v>
      </c>
      <c r="G19" s="117" t="s">
        <v>124</v>
      </c>
      <c r="H19" s="134" t="s">
        <v>197</v>
      </c>
      <c r="I19" s="125" t="s">
        <v>138</v>
      </c>
      <c r="J19" s="123" t="s">
        <v>239</v>
      </c>
      <c r="K19" s="124"/>
    </row>
    <row r="20" spans="1:11" ht="31.15" customHeight="1" x14ac:dyDescent="0.25">
      <c r="A20" s="130" t="s">
        <v>111</v>
      </c>
      <c r="B20" s="42">
        <v>2</v>
      </c>
      <c r="C20" s="40"/>
      <c r="D20" s="40"/>
      <c r="E20" s="314" t="s">
        <v>240</v>
      </c>
      <c r="F20" s="315"/>
      <c r="G20" s="315"/>
      <c r="H20" s="315"/>
      <c r="I20" s="315"/>
      <c r="J20" s="315"/>
      <c r="K20" s="316"/>
    </row>
    <row r="21" spans="1:11" ht="125.25" customHeight="1" x14ac:dyDescent="0.25">
      <c r="A21" s="131" t="s">
        <v>111</v>
      </c>
      <c r="B21" s="117">
        <v>2</v>
      </c>
      <c r="C21" s="131" t="s">
        <v>106</v>
      </c>
      <c r="D21" s="117"/>
      <c r="E21" s="41" t="s">
        <v>139</v>
      </c>
      <c r="F21" s="117" t="s">
        <v>123</v>
      </c>
      <c r="G21" s="117" t="s">
        <v>124</v>
      </c>
      <c r="H21" s="134" t="s">
        <v>197</v>
      </c>
      <c r="I21" s="125"/>
      <c r="J21" s="109"/>
      <c r="K21" s="93"/>
    </row>
    <row r="22" spans="1:11" ht="164.25" customHeight="1" x14ac:dyDescent="0.25">
      <c r="A22" s="131" t="s">
        <v>111</v>
      </c>
      <c r="B22" s="117">
        <v>2</v>
      </c>
      <c r="C22" s="131" t="s">
        <v>106</v>
      </c>
      <c r="D22" s="117">
        <v>1</v>
      </c>
      <c r="E22" s="41" t="s">
        <v>140</v>
      </c>
      <c r="F22" s="117" t="s">
        <v>123</v>
      </c>
      <c r="G22" s="117" t="s">
        <v>124</v>
      </c>
      <c r="H22" s="134" t="s">
        <v>197</v>
      </c>
      <c r="I22" s="125" t="s">
        <v>141</v>
      </c>
      <c r="J22" s="109" t="s">
        <v>217</v>
      </c>
      <c r="K22" s="93"/>
    </row>
    <row r="23" spans="1:11" ht="204.75" customHeight="1" x14ac:dyDescent="0.25">
      <c r="A23" s="131" t="s">
        <v>111</v>
      </c>
      <c r="B23" s="117">
        <v>2</v>
      </c>
      <c r="C23" s="131" t="s">
        <v>106</v>
      </c>
      <c r="D23" s="117">
        <v>2</v>
      </c>
      <c r="E23" s="132" t="s">
        <v>142</v>
      </c>
      <c r="F23" s="117" t="s">
        <v>123</v>
      </c>
      <c r="G23" s="117" t="s">
        <v>124</v>
      </c>
      <c r="H23" s="134" t="s">
        <v>197</v>
      </c>
      <c r="I23" s="125" t="s">
        <v>143</v>
      </c>
      <c r="J23" s="109" t="s">
        <v>217</v>
      </c>
      <c r="K23" s="93"/>
    </row>
    <row r="24" spans="1:11" ht="78.75" x14ac:dyDescent="0.25">
      <c r="A24" s="131" t="s">
        <v>111</v>
      </c>
      <c r="B24" s="117">
        <v>2</v>
      </c>
      <c r="C24" s="131" t="s">
        <v>106</v>
      </c>
      <c r="D24" s="117">
        <v>3</v>
      </c>
      <c r="E24" s="133" t="s">
        <v>144</v>
      </c>
      <c r="F24" s="117" t="s">
        <v>123</v>
      </c>
      <c r="G24" s="117" t="s">
        <v>124</v>
      </c>
      <c r="H24" s="134" t="s">
        <v>197</v>
      </c>
      <c r="I24" s="125" t="s">
        <v>145</v>
      </c>
      <c r="J24" s="109" t="s">
        <v>217</v>
      </c>
      <c r="K24" s="93"/>
    </row>
    <row r="25" spans="1:11" s="207" customFormat="1" ht="47.25" x14ac:dyDescent="0.25">
      <c r="A25" s="131" t="s">
        <v>111</v>
      </c>
      <c r="B25" s="117">
        <v>2</v>
      </c>
      <c r="C25" s="131" t="s">
        <v>106</v>
      </c>
      <c r="D25" s="117">
        <v>4</v>
      </c>
      <c r="E25" s="133" t="s">
        <v>146</v>
      </c>
      <c r="F25" s="117" t="s">
        <v>123</v>
      </c>
      <c r="G25" s="117" t="s">
        <v>124</v>
      </c>
      <c r="H25" s="134" t="s">
        <v>197</v>
      </c>
      <c r="I25" s="125" t="s">
        <v>147</v>
      </c>
      <c r="J25" s="109" t="s">
        <v>217</v>
      </c>
      <c r="K25" s="93"/>
    </row>
    <row r="26" spans="1:11" s="207" customFormat="1" ht="222" customHeight="1" x14ac:dyDescent="0.25">
      <c r="A26" s="131" t="s">
        <v>111</v>
      </c>
      <c r="B26" s="117">
        <v>2</v>
      </c>
      <c r="C26" s="131" t="s">
        <v>106</v>
      </c>
      <c r="D26" s="117">
        <v>5</v>
      </c>
      <c r="E26" s="132" t="s">
        <v>148</v>
      </c>
      <c r="F26" s="117" t="s">
        <v>123</v>
      </c>
      <c r="G26" s="117" t="s">
        <v>124</v>
      </c>
      <c r="H26" s="134" t="s">
        <v>197</v>
      </c>
      <c r="I26" s="125" t="s">
        <v>149</v>
      </c>
      <c r="J26" s="109" t="s">
        <v>217</v>
      </c>
      <c r="K26" s="93"/>
    </row>
    <row r="27" spans="1:11" s="207" customFormat="1" ht="78.75" x14ac:dyDescent="0.25">
      <c r="A27" s="131" t="s">
        <v>111</v>
      </c>
      <c r="B27" s="117">
        <v>2</v>
      </c>
      <c r="C27" s="131" t="s">
        <v>106</v>
      </c>
      <c r="D27" s="117">
        <v>6</v>
      </c>
      <c r="E27" s="208" t="s">
        <v>150</v>
      </c>
      <c r="F27" s="117" t="s">
        <v>123</v>
      </c>
      <c r="G27" s="117" t="s">
        <v>124</v>
      </c>
      <c r="H27" s="134" t="s">
        <v>197</v>
      </c>
      <c r="I27" s="125" t="s">
        <v>151</v>
      </c>
      <c r="J27" s="109" t="s">
        <v>217</v>
      </c>
      <c r="K27" s="93"/>
    </row>
    <row r="28" spans="1:11" s="207" customFormat="1" ht="126" x14ac:dyDescent="0.25">
      <c r="A28" s="209" t="s">
        <v>111</v>
      </c>
      <c r="B28" s="206" t="s">
        <v>107</v>
      </c>
      <c r="C28" s="209" t="s">
        <v>107</v>
      </c>
      <c r="D28" s="209"/>
      <c r="E28" s="133" t="s">
        <v>190</v>
      </c>
      <c r="F28" s="211" t="s">
        <v>192</v>
      </c>
      <c r="G28" s="117" t="s">
        <v>194</v>
      </c>
      <c r="H28" s="212" t="s">
        <v>197</v>
      </c>
      <c r="I28" s="210"/>
      <c r="J28" s="210" t="s">
        <v>257</v>
      </c>
      <c r="K28" s="210"/>
    </row>
    <row r="29" spans="1:11" s="207" customFormat="1" ht="409.5" x14ac:dyDescent="0.25">
      <c r="A29" s="209" t="s">
        <v>111</v>
      </c>
      <c r="B29" s="209" t="s">
        <v>107</v>
      </c>
      <c r="C29" s="209" t="s">
        <v>107</v>
      </c>
      <c r="D29" s="209" t="s">
        <v>106</v>
      </c>
      <c r="E29" s="133" t="s">
        <v>191</v>
      </c>
      <c r="F29" s="211" t="s">
        <v>193</v>
      </c>
      <c r="G29" s="117" t="s">
        <v>195</v>
      </c>
      <c r="H29" s="212" t="s">
        <v>197</v>
      </c>
      <c r="I29" s="92" t="s">
        <v>196</v>
      </c>
      <c r="J29" s="241" t="s">
        <v>255</v>
      </c>
      <c r="K29" s="210"/>
    </row>
  </sheetData>
  <mergeCells count="12">
    <mergeCell ref="H3:H4"/>
    <mergeCell ref="E5:K5"/>
    <mergeCell ref="A1:K1"/>
    <mergeCell ref="E6:K6"/>
    <mergeCell ref="E20:K20"/>
    <mergeCell ref="I3:I4"/>
    <mergeCell ref="J3:J4"/>
    <mergeCell ref="K3:K4"/>
    <mergeCell ref="A3:D3"/>
    <mergeCell ref="E3:E4"/>
    <mergeCell ref="F3:F4"/>
    <mergeCell ref="G3:G4"/>
  </mergeCells>
  <pageMargins left="0.23622047244094491" right="0.23622047244094491" top="0.74803149606299213" bottom="0.74803149606299213" header="0.31496062992125984" footer="0.31496062992125984"/>
  <pageSetup paperSize="9" scale="51" fitToHeight="11" orientation="landscape" r:id="rId1"/>
  <rowBreaks count="2" manualBreakCount="2">
    <brk id="14" max="10" man="1"/>
    <brk id="23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view="pageBreakPreview" zoomScale="130" zoomScaleSheetLayoutView="130" workbookViewId="0">
      <selection activeCell="G14" sqref="G14"/>
    </sheetView>
  </sheetViews>
  <sheetFormatPr defaultRowHeight="15" x14ac:dyDescent="0.25"/>
  <cols>
    <col min="11" max="11" width="11.5703125" customWidth="1"/>
  </cols>
  <sheetData>
    <row r="2" spans="1:13" ht="50.45" customHeight="1" x14ac:dyDescent="0.25">
      <c r="A2" s="335" t="s">
        <v>245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</row>
    <row r="3" spans="1:13" x14ac:dyDescent="0.25">
      <c r="A3" s="28"/>
      <c r="B3" s="28"/>
      <c r="C3" s="28"/>
      <c r="D3" s="29"/>
      <c r="E3" s="29"/>
      <c r="F3" s="29"/>
      <c r="G3" s="29"/>
      <c r="H3" s="29"/>
      <c r="I3" s="29"/>
      <c r="J3" s="29"/>
      <c r="K3" s="29"/>
      <c r="L3" s="27"/>
      <c r="M3" s="27"/>
    </row>
    <row r="4" spans="1:13" ht="60" customHeight="1" x14ac:dyDescent="0.25">
      <c r="A4" s="336" t="s">
        <v>17</v>
      </c>
      <c r="B4" s="337"/>
      <c r="C4" s="336" t="s">
        <v>59</v>
      </c>
      <c r="D4" s="331" t="s">
        <v>60</v>
      </c>
      <c r="E4" s="338" t="s">
        <v>61</v>
      </c>
      <c r="F4" s="340" t="s">
        <v>62</v>
      </c>
      <c r="G4" s="341"/>
      <c r="H4" s="342"/>
      <c r="I4" s="340" t="s">
        <v>253</v>
      </c>
      <c r="J4" s="343"/>
      <c r="K4" s="344"/>
      <c r="L4" s="345" t="s">
        <v>22</v>
      </c>
      <c r="M4" s="346"/>
    </row>
    <row r="5" spans="1:13" ht="25.9" customHeight="1" x14ac:dyDescent="0.25">
      <c r="A5" s="337"/>
      <c r="B5" s="337"/>
      <c r="C5" s="337"/>
      <c r="D5" s="337"/>
      <c r="E5" s="339"/>
      <c r="F5" s="331" t="s">
        <v>63</v>
      </c>
      <c r="G5" s="331" t="s">
        <v>64</v>
      </c>
      <c r="H5" s="331" t="s">
        <v>65</v>
      </c>
      <c r="I5" s="331" t="s">
        <v>32</v>
      </c>
      <c r="J5" s="331" t="s">
        <v>66</v>
      </c>
      <c r="K5" s="331" t="s">
        <v>67</v>
      </c>
      <c r="L5" s="332" t="s">
        <v>68</v>
      </c>
      <c r="M5" s="333" t="s">
        <v>34</v>
      </c>
    </row>
    <row r="6" spans="1:13" ht="24.6" customHeight="1" x14ac:dyDescent="0.25">
      <c r="A6" s="30" t="s">
        <v>23</v>
      </c>
      <c r="B6" s="30" t="s">
        <v>24</v>
      </c>
      <c r="C6" s="337"/>
      <c r="D6" s="337"/>
      <c r="E6" s="334"/>
      <c r="F6" s="331"/>
      <c r="G6" s="331"/>
      <c r="H6" s="331"/>
      <c r="I6" s="331"/>
      <c r="J6" s="331"/>
      <c r="K6" s="331"/>
      <c r="L6" s="332"/>
      <c r="M6" s="334"/>
    </row>
    <row r="7" spans="1:13" ht="39.6" customHeight="1" x14ac:dyDescent="0.25">
      <c r="A7" s="31" t="s">
        <v>111</v>
      </c>
      <c r="B7" s="31"/>
      <c r="C7" s="327" t="s">
        <v>254</v>
      </c>
      <c r="D7" s="328"/>
      <c r="E7" s="328"/>
      <c r="F7" s="328"/>
      <c r="G7" s="328"/>
      <c r="H7" s="328"/>
      <c r="I7" s="328"/>
      <c r="J7" s="328"/>
      <c r="K7" s="328"/>
      <c r="L7" s="328"/>
      <c r="M7" s="329"/>
    </row>
    <row r="9" spans="1:13" x14ac:dyDescent="0.25">
      <c r="A9" s="330" t="s">
        <v>69</v>
      </c>
      <c r="B9" s="330"/>
      <c r="C9" s="330"/>
      <c r="D9" s="330"/>
      <c r="E9" s="330"/>
      <c r="F9" s="330"/>
      <c r="G9" s="330"/>
      <c r="H9" s="330"/>
      <c r="I9" s="330"/>
      <c r="J9" s="330"/>
      <c r="K9" s="330"/>
      <c r="L9" s="330"/>
      <c r="M9" s="330"/>
    </row>
  </sheetData>
  <mergeCells count="18">
    <mergeCell ref="A2:M2"/>
    <mergeCell ref="A4:B5"/>
    <mergeCell ref="C4:C6"/>
    <mergeCell ref="D4:D6"/>
    <mergeCell ref="E4:E6"/>
    <mergeCell ref="F4:H4"/>
    <mergeCell ref="I4:K4"/>
    <mergeCell ref="L4:M4"/>
    <mergeCell ref="F5:F6"/>
    <mergeCell ref="G5:G6"/>
    <mergeCell ref="C7:M7"/>
    <mergeCell ref="A9:M9"/>
    <mergeCell ref="H5:H6"/>
    <mergeCell ref="I5:I6"/>
    <mergeCell ref="J5:J6"/>
    <mergeCell ref="K5:K6"/>
    <mergeCell ref="L5:L6"/>
    <mergeCell ref="M5:M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20"/>
  <sheetViews>
    <sheetView tabSelected="1" view="pageBreakPreview" zoomScale="120" zoomScaleSheetLayoutView="120" workbookViewId="0">
      <pane ySplit="5" topLeftCell="A6" activePane="bottomLeft" state="frozen"/>
      <selection pane="bottomLeft" activeCell="P5" sqref="P5"/>
    </sheetView>
  </sheetViews>
  <sheetFormatPr defaultRowHeight="11.25" x14ac:dyDescent="0.2"/>
  <cols>
    <col min="1" max="1" width="4.7109375" style="163" customWidth="1"/>
    <col min="2" max="2" width="4.5703125" style="163" customWidth="1"/>
    <col min="3" max="3" width="4.28515625" style="163" customWidth="1"/>
    <col min="4" max="4" width="30.7109375" style="164" customWidth="1"/>
    <col min="5" max="5" width="8.28515625" style="163" customWidth="1"/>
    <col min="6" max="6" width="8.85546875" style="165" customWidth="1"/>
    <col min="7" max="7" width="9.140625" style="165"/>
    <col min="8" max="8" width="9.5703125" style="165" customWidth="1"/>
    <col min="9" max="9" width="10.140625" style="165" customWidth="1"/>
    <col min="10" max="10" width="6.5703125" style="165" customWidth="1"/>
    <col min="11" max="11" width="7.28515625" style="165" customWidth="1"/>
    <col min="12" max="12" width="39.5703125" style="166" customWidth="1"/>
    <col min="13" max="16384" width="9.140625" style="163"/>
  </cols>
  <sheetData>
    <row r="1" spans="1:12" ht="9.75" customHeight="1" x14ac:dyDescent="0.2"/>
    <row r="2" spans="1:12" ht="30.75" customHeight="1" x14ac:dyDescent="0.2">
      <c r="A2" s="350" t="s">
        <v>249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</row>
    <row r="3" spans="1:12" ht="6" customHeight="1" x14ac:dyDescent="0.2">
      <c r="A3" s="167"/>
      <c r="B3" s="168"/>
      <c r="C3" s="168"/>
      <c r="D3" s="169"/>
      <c r="E3" s="168"/>
      <c r="F3" s="170"/>
      <c r="G3" s="170"/>
      <c r="H3" s="170"/>
      <c r="I3" s="170"/>
      <c r="J3" s="170"/>
      <c r="K3" s="170"/>
    </row>
    <row r="4" spans="1:12" ht="27.6" customHeight="1" x14ac:dyDescent="0.2">
      <c r="A4" s="351" t="s">
        <v>70</v>
      </c>
      <c r="B4" s="352"/>
      <c r="C4" s="355" t="s">
        <v>71</v>
      </c>
      <c r="D4" s="355" t="s">
        <v>72</v>
      </c>
      <c r="E4" s="355" t="s">
        <v>61</v>
      </c>
      <c r="F4" s="357" t="s">
        <v>73</v>
      </c>
      <c r="G4" s="358"/>
      <c r="H4" s="359"/>
      <c r="I4" s="360" t="s">
        <v>74</v>
      </c>
      <c r="J4" s="360" t="s">
        <v>75</v>
      </c>
      <c r="K4" s="360" t="s">
        <v>76</v>
      </c>
      <c r="L4" s="362" t="s">
        <v>77</v>
      </c>
    </row>
    <row r="5" spans="1:12" ht="71.25" customHeight="1" x14ac:dyDescent="0.2">
      <c r="A5" s="353"/>
      <c r="B5" s="354"/>
      <c r="C5" s="356"/>
      <c r="D5" s="356"/>
      <c r="E5" s="356"/>
      <c r="F5" s="360" t="s">
        <v>206</v>
      </c>
      <c r="G5" s="360" t="s">
        <v>207</v>
      </c>
      <c r="H5" s="360" t="s">
        <v>208</v>
      </c>
      <c r="I5" s="361"/>
      <c r="J5" s="361"/>
      <c r="K5" s="361"/>
      <c r="L5" s="363"/>
    </row>
    <row r="6" spans="1:12" ht="21" customHeight="1" x14ac:dyDescent="0.2">
      <c r="A6" s="32" t="s">
        <v>23</v>
      </c>
      <c r="B6" s="159" t="s">
        <v>24</v>
      </c>
      <c r="C6" s="356"/>
      <c r="D6" s="356"/>
      <c r="E6" s="356"/>
      <c r="F6" s="361"/>
      <c r="G6" s="361"/>
      <c r="H6" s="361"/>
      <c r="I6" s="361"/>
      <c r="J6" s="361"/>
      <c r="K6" s="361"/>
      <c r="L6" s="363"/>
    </row>
    <row r="7" spans="1:12" ht="21" customHeight="1" x14ac:dyDescent="0.2">
      <c r="A7" s="171" t="s">
        <v>111</v>
      </c>
      <c r="B7" s="172">
        <v>0</v>
      </c>
      <c r="C7" s="126"/>
      <c r="D7" s="349" t="s">
        <v>152</v>
      </c>
      <c r="E7" s="349"/>
      <c r="F7" s="349"/>
      <c r="G7" s="349"/>
      <c r="H7" s="349"/>
      <c r="I7" s="349"/>
      <c r="J7" s="349"/>
      <c r="K7" s="349"/>
      <c r="L7" s="349"/>
    </row>
    <row r="8" spans="1:12" x14ac:dyDescent="0.2">
      <c r="A8" s="171" t="s">
        <v>111</v>
      </c>
      <c r="B8" s="172">
        <v>1</v>
      </c>
      <c r="C8" s="173"/>
      <c r="D8" s="347" t="s">
        <v>121</v>
      </c>
      <c r="E8" s="347"/>
      <c r="F8" s="347"/>
      <c r="G8" s="347"/>
      <c r="H8" s="347"/>
      <c r="I8" s="347"/>
      <c r="J8" s="347"/>
      <c r="K8" s="347"/>
      <c r="L8" s="347"/>
    </row>
    <row r="9" spans="1:12" ht="33.75" x14ac:dyDescent="0.2">
      <c r="A9" s="174" t="s">
        <v>111</v>
      </c>
      <c r="B9" s="174" t="s">
        <v>153</v>
      </c>
      <c r="C9" s="175" t="s">
        <v>106</v>
      </c>
      <c r="D9" s="176" t="s">
        <v>79</v>
      </c>
      <c r="E9" s="177" t="s">
        <v>78</v>
      </c>
      <c r="F9" s="178">
        <v>96.6</v>
      </c>
      <c r="G9" s="178">
        <v>102</v>
      </c>
      <c r="H9" s="178">
        <v>102</v>
      </c>
      <c r="I9" s="179">
        <f>H9-G9</f>
        <v>0</v>
      </c>
      <c r="J9" s="179">
        <f>H9*100/G9</f>
        <v>100</v>
      </c>
      <c r="K9" s="179">
        <f>H9*100/F9</f>
        <v>105.59006211180125</v>
      </c>
      <c r="L9" s="222" t="s">
        <v>259</v>
      </c>
    </row>
    <row r="10" spans="1:12" ht="33.75" x14ac:dyDescent="0.2">
      <c r="A10" s="174" t="s">
        <v>111</v>
      </c>
      <c r="B10" s="174" t="s">
        <v>153</v>
      </c>
      <c r="C10" s="175" t="s">
        <v>107</v>
      </c>
      <c r="D10" s="176" t="s">
        <v>80</v>
      </c>
      <c r="E10" s="177" t="s">
        <v>81</v>
      </c>
      <c r="F10" s="179">
        <v>13326.9</v>
      </c>
      <c r="G10" s="179">
        <v>29749</v>
      </c>
      <c r="H10" s="179">
        <v>36325.800000000003</v>
      </c>
      <c r="I10" s="179">
        <f>H10-G10</f>
        <v>6576.8000000000029</v>
      </c>
      <c r="J10" s="179">
        <f>H10*100/G10</f>
        <v>122.10763387004607</v>
      </c>
      <c r="K10" s="179">
        <f t="shared" ref="K10:K14" si="0">H10*100/F10</f>
        <v>272.57501744591769</v>
      </c>
      <c r="L10" s="222" t="s">
        <v>212</v>
      </c>
    </row>
    <row r="11" spans="1:12" ht="33.75" x14ac:dyDescent="0.2">
      <c r="A11" s="174" t="s">
        <v>111</v>
      </c>
      <c r="B11" s="174" t="s">
        <v>153</v>
      </c>
      <c r="C11" s="175" t="s">
        <v>108</v>
      </c>
      <c r="D11" s="176" t="s">
        <v>82</v>
      </c>
      <c r="E11" s="177" t="s">
        <v>81</v>
      </c>
      <c r="F11" s="179">
        <v>34964.1</v>
      </c>
      <c r="G11" s="179">
        <v>34011</v>
      </c>
      <c r="H11" s="179">
        <v>35506.1</v>
      </c>
      <c r="I11" s="179">
        <f t="shared" ref="I11:I13" si="1">H11-G11</f>
        <v>1495.0999999999985</v>
      </c>
      <c r="J11" s="179">
        <f t="shared" ref="J11:J14" si="2">H11*100/G11</f>
        <v>104.39593072829379</v>
      </c>
      <c r="K11" s="179">
        <f t="shared" si="0"/>
        <v>101.55016145131721</v>
      </c>
      <c r="L11" s="222" t="s">
        <v>213</v>
      </c>
    </row>
    <row r="12" spans="1:12" ht="22.5" x14ac:dyDescent="0.2">
      <c r="A12" s="174" t="s">
        <v>111</v>
      </c>
      <c r="B12" s="174" t="s">
        <v>153</v>
      </c>
      <c r="C12" s="175" t="s">
        <v>109</v>
      </c>
      <c r="D12" s="176" t="s">
        <v>83</v>
      </c>
      <c r="E12" s="177" t="s">
        <v>84</v>
      </c>
      <c r="F12" s="178">
        <v>36499.14</v>
      </c>
      <c r="G12" s="178">
        <v>37701.64</v>
      </c>
      <c r="H12" s="178">
        <v>40212.980000000003</v>
      </c>
      <c r="I12" s="179">
        <f t="shared" si="1"/>
        <v>2511.3400000000038</v>
      </c>
      <c r="J12" s="179">
        <f t="shared" si="2"/>
        <v>106.66108954411534</v>
      </c>
      <c r="K12" s="179">
        <f t="shared" si="0"/>
        <v>110.17514385270449</v>
      </c>
      <c r="L12" s="222" t="s">
        <v>214</v>
      </c>
    </row>
    <row r="13" spans="1:12" ht="26.25" customHeight="1" x14ac:dyDescent="0.2">
      <c r="A13" s="174" t="s">
        <v>111</v>
      </c>
      <c r="B13" s="174" t="s">
        <v>153</v>
      </c>
      <c r="C13" s="175" t="s">
        <v>154</v>
      </c>
      <c r="D13" s="176" t="s">
        <v>85</v>
      </c>
      <c r="E13" s="177" t="s">
        <v>86</v>
      </c>
      <c r="F13" s="179">
        <v>11739</v>
      </c>
      <c r="G13" s="179">
        <v>12117</v>
      </c>
      <c r="H13" s="179">
        <v>11772</v>
      </c>
      <c r="I13" s="179">
        <f t="shared" si="1"/>
        <v>-345</v>
      </c>
      <c r="J13" s="179">
        <f t="shared" si="2"/>
        <v>97.152760584303039</v>
      </c>
      <c r="K13" s="179">
        <f t="shared" si="0"/>
        <v>100.28111423460261</v>
      </c>
      <c r="L13" s="222" t="s">
        <v>215</v>
      </c>
    </row>
    <row r="14" spans="1:12" ht="24.75" customHeight="1" x14ac:dyDescent="0.2">
      <c r="A14" s="174" t="s">
        <v>111</v>
      </c>
      <c r="B14" s="174" t="s">
        <v>153</v>
      </c>
      <c r="C14" s="175" t="s">
        <v>155</v>
      </c>
      <c r="D14" s="176" t="s">
        <v>87</v>
      </c>
      <c r="E14" s="177" t="s">
        <v>78</v>
      </c>
      <c r="F14" s="179">
        <v>72.7</v>
      </c>
      <c r="G14" s="179">
        <v>78</v>
      </c>
      <c r="H14" s="179">
        <v>87.5</v>
      </c>
      <c r="I14" s="179">
        <f>H14-G14</f>
        <v>9.5</v>
      </c>
      <c r="J14" s="179">
        <f t="shared" si="2"/>
        <v>112.17948717948718</v>
      </c>
      <c r="K14" s="179">
        <f t="shared" si="0"/>
        <v>120.3576341127923</v>
      </c>
      <c r="L14" s="223" t="s">
        <v>258</v>
      </c>
    </row>
    <row r="15" spans="1:12" ht="34.5" customHeight="1" x14ac:dyDescent="0.2">
      <c r="A15" s="174" t="s">
        <v>111</v>
      </c>
      <c r="B15" s="174" t="s">
        <v>153</v>
      </c>
      <c r="C15" s="175" t="s">
        <v>53</v>
      </c>
      <c r="D15" s="176" t="s">
        <v>157</v>
      </c>
      <c r="E15" s="177" t="s">
        <v>88</v>
      </c>
      <c r="F15" s="179">
        <v>8</v>
      </c>
      <c r="G15" s="179">
        <v>6</v>
      </c>
      <c r="H15" s="179">
        <v>13</v>
      </c>
      <c r="I15" s="179">
        <f>H15-G15</f>
        <v>7</v>
      </c>
      <c r="J15" s="179">
        <f t="shared" ref="J15:J17" si="3">H15*100/G15</f>
        <v>216.66666666666666</v>
      </c>
      <c r="K15" s="179">
        <f t="shared" ref="K15:K17" si="4">H15*100/F15</f>
        <v>162.5</v>
      </c>
      <c r="L15" s="223" t="s">
        <v>211</v>
      </c>
    </row>
    <row r="16" spans="1:12" ht="33.75" x14ac:dyDescent="0.2">
      <c r="A16" s="174" t="s">
        <v>111</v>
      </c>
      <c r="B16" s="174" t="s">
        <v>153</v>
      </c>
      <c r="C16" s="175" t="s">
        <v>111</v>
      </c>
      <c r="D16" s="176" t="s">
        <v>158</v>
      </c>
      <c r="E16" s="177" t="s">
        <v>88</v>
      </c>
      <c r="F16" s="179">
        <v>0</v>
      </c>
      <c r="G16" s="179">
        <v>0</v>
      </c>
      <c r="H16" s="179">
        <v>0</v>
      </c>
      <c r="I16" s="179">
        <f>H16-G16</f>
        <v>0</v>
      </c>
      <c r="J16" s="179" t="e">
        <f t="shared" si="3"/>
        <v>#DIV/0!</v>
      </c>
      <c r="K16" s="179" t="e">
        <f t="shared" si="4"/>
        <v>#DIV/0!</v>
      </c>
      <c r="L16" s="223" t="s">
        <v>179</v>
      </c>
    </row>
    <row r="17" spans="1:12" ht="36.75" customHeight="1" x14ac:dyDescent="0.2">
      <c r="A17" s="174" t="s">
        <v>111</v>
      </c>
      <c r="B17" s="174" t="s">
        <v>153</v>
      </c>
      <c r="C17" s="175" t="s">
        <v>156</v>
      </c>
      <c r="D17" s="176" t="s">
        <v>110</v>
      </c>
      <c r="E17" s="177" t="s">
        <v>159</v>
      </c>
      <c r="F17" s="179">
        <v>81.78</v>
      </c>
      <c r="G17" s="179">
        <v>150</v>
      </c>
      <c r="H17" s="179">
        <v>164</v>
      </c>
      <c r="I17" s="179">
        <f>H17-G17</f>
        <v>14</v>
      </c>
      <c r="J17" s="179">
        <f t="shared" si="3"/>
        <v>109.33333333333333</v>
      </c>
      <c r="K17" s="179">
        <f t="shared" si="4"/>
        <v>200.53802885791146</v>
      </c>
      <c r="L17" s="223" t="s">
        <v>216</v>
      </c>
    </row>
    <row r="18" spans="1:12" ht="23.25" customHeight="1" x14ac:dyDescent="0.2">
      <c r="A18" s="174" t="s">
        <v>111</v>
      </c>
      <c r="B18" s="174" t="s">
        <v>102</v>
      </c>
      <c r="C18" s="173"/>
      <c r="D18" s="348" t="s">
        <v>241</v>
      </c>
      <c r="E18" s="348"/>
      <c r="F18" s="348"/>
      <c r="G18" s="348"/>
      <c r="H18" s="348"/>
      <c r="I18" s="348"/>
      <c r="J18" s="348"/>
      <c r="K18" s="348"/>
      <c r="L18" s="348"/>
    </row>
    <row r="19" spans="1:12" ht="33.75" x14ac:dyDescent="0.2">
      <c r="A19" s="174" t="s">
        <v>111</v>
      </c>
      <c r="B19" s="174" t="s">
        <v>102</v>
      </c>
      <c r="C19" s="175" t="s">
        <v>106</v>
      </c>
      <c r="D19" s="180" t="s">
        <v>160</v>
      </c>
      <c r="E19" s="177" t="s">
        <v>88</v>
      </c>
      <c r="F19" s="181">
        <v>0</v>
      </c>
      <c r="G19" s="181">
        <v>0</v>
      </c>
      <c r="H19" s="182">
        <v>0</v>
      </c>
      <c r="I19" s="183">
        <f t="shared" ref="I19:I20" si="5">H19-G19</f>
        <v>0</v>
      </c>
      <c r="J19" s="183" t="e">
        <f>H19*100/G19</f>
        <v>#DIV/0!</v>
      </c>
      <c r="K19" s="183" t="e">
        <f>H19*100/F19</f>
        <v>#DIV/0!</v>
      </c>
      <c r="L19" s="242" t="s">
        <v>217</v>
      </c>
    </row>
    <row r="20" spans="1:12" ht="22.5" x14ac:dyDescent="0.2">
      <c r="A20" s="218" t="s">
        <v>111</v>
      </c>
      <c r="B20" s="218" t="s">
        <v>107</v>
      </c>
      <c r="C20" s="218" t="s">
        <v>107</v>
      </c>
      <c r="D20" s="216" t="s">
        <v>209</v>
      </c>
      <c r="E20" s="177" t="s">
        <v>88</v>
      </c>
      <c r="F20" s="219">
        <v>0</v>
      </c>
      <c r="G20" s="219">
        <v>1</v>
      </c>
      <c r="H20" s="219">
        <v>1</v>
      </c>
      <c r="I20" s="219">
        <f t="shared" si="5"/>
        <v>0</v>
      </c>
      <c r="J20" s="219">
        <f>H20*100/G20</f>
        <v>100</v>
      </c>
      <c r="K20" s="183" t="e">
        <f>H20*100/F20</f>
        <v>#DIV/0!</v>
      </c>
      <c r="L20" s="217" t="s">
        <v>256</v>
      </c>
    </row>
  </sheetData>
  <mergeCells count="16">
    <mergeCell ref="D8:L8"/>
    <mergeCell ref="D18:L18"/>
    <mergeCell ref="D7:L7"/>
    <mergeCell ref="A2:L2"/>
    <mergeCell ref="A4:B5"/>
    <mergeCell ref="C4:C6"/>
    <mergeCell ref="D4:D6"/>
    <mergeCell ref="E4:E6"/>
    <mergeCell ref="F4:H4"/>
    <mergeCell ref="I4:I6"/>
    <mergeCell ref="J4:J6"/>
    <mergeCell ref="K4:K6"/>
    <mergeCell ref="L4:L6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"/>
  <sheetViews>
    <sheetView view="pageBreakPreview" zoomScale="110" zoomScaleSheetLayoutView="110" workbookViewId="0">
      <selection activeCell="C26" sqref="C26"/>
    </sheetView>
  </sheetViews>
  <sheetFormatPr defaultRowHeight="15" x14ac:dyDescent="0.25"/>
  <cols>
    <col min="1" max="1" width="7.7109375" customWidth="1"/>
    <col min="2" max="2" width="33.7109375" customWidth="1"/>
    <col min="3" max="3" width="13.5703125" customWidth="1"/>
    <col min="4" max="4" width="14.7109375" customWidth="1"/>
    <col min="5" max="5" width="59.85546875" customWidth="1"/>
  </cols>
  <sheetData>
    <row r="2" spans="1:5" ht="31.9" customHeight="1" x14ac:dyDescent="0.25">
      <c r="A2" s="364" t="s">
        <v>226</v>
      </c>
      <c r="B2" s="364"/>
      <c r="C2" s="364"/>
      <c r="D2" s="364"/>
      <c r="E2" s="364"/>
    </row>
    <row r="3" spans="1:5" ht="15.75" thickBot="1" x14ac:dyDescent="0.3">
      <c r="A3" s="365"/>
      <c r="B3" s="365"/>
      <c r="C3" s="365"/>
      <c r="D3" s="365"/>
      <c r="E3" s="365"/>
    </row>
    <row r="4" spans="1:5" ht="29.25" thickBot="1" x14ac:dyDescent="0.3">
      <c r="A4" s="33" t="s">
        <v>71</v>
      </c>
      <c r="B4" s="34" t="s">
        <v>89</v>
      </c>
      <c r="C4" s="35" t="s">
        <v>90</v>
      </c>
      <c r="D4" s="36" t="s">
        <v>91</v>
      </c>
      <c r="E4" s="37" t="s">
        <v>92</v>
      </c>
    </row>
    <row r="5" spans="1:5" ht="51.75" thickBot="1" x14ac:dyDescent="0.3">
      <c r="A5" s="195">
        <v>1</v>
      </c>
      <c r="B5" s="196" t="s">
        <v>227</v>
      </c>
      <c r="C5" s="197">
        <v>44651</v>
      </c>
      <c r="D5" s="198">
        <v>539</v>
      </c>
      <c r="E5" s="196" t="s">
        <v>172</v>
      </c>
    </row>
  </sheetData>
  <mergeCells count="2">
    <mergeCell ref="A2:E2"/>
    <mergeCell ref="A3:E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8</vt:i4>
      </vt:variant>
    </vt:vector>
  </HeadingPairs>
  <TitlesOfParts>
    <vt:vector size="18" baseType="lpstr">
      <vt:lpstr>ОЭ свод</vt:lpstr>
      <vt:lpstr>ОЭПП1</vt:lpstr>
      <vt:lpstr>ОЭПП2</vt:lpstr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'Форма 1'!Заголовки_для_печати</vt:lpstr>
      <vt:lpstr>'Форма 2'!Заголовки_для_печати</vt:lpstr>
      <vt:lpstr>'Форма 5'!Заголовки_для_печати</vt:lpstr>
      <vt:lpstr>'ОЭ свод'!Область_печати</vt:lpstr>
      <vt:lpstr>ОЭПП2!Область_печати</vt:lpstr>
      <vt:lpstr>'Форма 1'!Область_печати</vt:lpstr>
      <vt:lpstr>'Форма 3'!Область_печати</vt:lpstr>
      <vt:lpstr>'Форма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2023-04-27T04:26:50Z</dcterms:modified>
</cp:coreProperties>
</file>