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7875" yWindow="-210" windowWidth="14175" windowHeight="11985"/>
  </bookViews>
  <sheets>
    <sheet name="ОЭ свод" sheetId="1" r:id="rId1"/>
    <sheet name="Форма 1" sheetId="10" r:id="rId2"/>
    <sheet name="Форма 2" sheetId="11" r:id="rId3"/>
    <sheet name="Форма 3" sheetId="17" r:id="rId4"/>
    <sheet name="Форма 4" sheetId="13" r:id="rId5"/>
    <sheet name="Форма 5" sheetId="14" r:id="rId6"/>
    <sheet name="Форма 6" sheetId="15" r:id="rId7"/>
    <sheet name="Форма 7" sheetId="16" r:id="rId8"/>
  </sheets>
  <definedNames>
    <definedName name="_xlnm.Print_Titles" localSheetId="1">'Форма 1'!$4:$5</definedName>
    <definedName name="_xlnm.Print_Titles" localSheetId="2">'Форма 2'!$4:$6</definedName>
    <definedName name="_xlnm.Print_Titles" localSheetId="3">'Форма 3'!#REF!</definedName>
    <definedName name="_xlnm.Print_Titles" localSheetId="5">'Форма 5'!$4:$6</definedName>
    <definedName name="_xlnm.Print_Area" localSheetId="0">'ОЭ свод'!$A$1:$L$20</definedName>
    <definedName name="_xlnm.Print_Area" localSheetId="1">'Форма 1'!$A$1:$P$34</definedName>
    <definedName name="_xlnm.Print_Area" localSheetId="3">'Форма 3'!$A$1:$K$48</definedName>
    <definedName name="_xlnm.Print_Area" localSheetId="4">'Форма 4'!$A$1:$M$10</definedName>
    <definedName name="_xlnm.Print_Area" localSheetId="5">'Форма 5'!$A$1:$L$10</definedName>
  </definedNames>
  <calcPr calcId="124519" iterateDelta="1E-4"/>
</workbook>
</file>

<file path=xl/calcChain.xml><?xml version="1.0" encoding="utf-8"?>
<calcChain xmlns="http://schemas.openxmlformats.org/spreadsheetml/2006/main">
  <c r="P17" i="10"/>
  <c r="A18" i="1" l="1"/>
  <c r="M32" i="10"/>
  <c r="M31" s="1"/>
  <c r="N32"/>
  <c r="N31" s="1"/>
  <c r="L32"/>
  <c r="L31" s="1"/>
  <c r="M27"/>
  <c r="N27"/>
  <c r="P27" s="1"/>
  <c r="L27"/>
  <c r="M25"/>
  <c r="M24" s="1"/>
  <c r="N25"/>
  <c r="N24" s="1"/>
  <c r="L25"/>
  <c r="L24" s="1"/>
  <c r="M18"/>
  <c r="M19"/>
  <c r="N19"/>
  <c r="N18" s="1"/>
  <c r="P18" s="1"/>
  <c r="L19"/>
  <c r="L18" s="1"/>
  <c r="L15"/>
  <c r="M16"/>
  <c r="M15" s="1"/>
  <c r="N16"/>
  <c r="P16" s="1"/>
  <c r="L16"/>
  <c r="M12"/>
  <c r="N12"/>
  <c r="P12" s="1"/>
  <c r="L12"/>
  <c r="P14"/>
  <c r="P23"/>
  <c r="P26"/>
  <c r="P28"/>
  <c r="P30"/>
  <c r="P33"/>
  <c r="O13"/>
  <c r="O14"/>
  <c r="O17"/>
  <c r="O23"/>
  <c r="O26"/>
  <c r="O28"/>
  <c r="O30"/>
  <c r="O33"/>
  <c r="M11"/>
  <c r="M10" s="1"/>
  <c r="M6" s="1"/>
  <c r="N11"/>
  <c r="O11" s="1"/>
  <c r="L11"/>
  <c r="P24" l="1"/>
  <c r="O19"/>
  <c r="N10"/>
  <c r="N6" s="1"/>
  <c r="P19"/>
  <c r="N15"/>
  <c r="P15" s="1"/>
  <c r="P31"/>
  <c r="P32"/>
  <c r="O32"/>
  <c r="O31"/>
  <c r="O27"/>
  <c r="P25"/>
  <c r="O25"/>
  <c r="O24"/>
  <c r="O18"/>
  <c r="O15"/>
  <c r="O16"/>
  <c r="O12"/>
  <c r="L10"/>
  <c r="L6" s="1"/>
  <c r="E7" i="1"/>
  <c r="D7"/>
  <c r="C7"/>
  <c r="C8" s="1"/>
  <c r="C6"/>
  <c r="E5"/>
  <c r="D5"/>
  <c r="C5"/>
  <c r="G7" i="11" l="1"/>
  <c r="P10" i="10"/>
  <c r="O10"/>
  <c r="M9"/>
  <c r="N9"/>
  <c r="M8"/>
  <c r="N8"/>
  <c r="P8" s="1"/>
  <c r="M7"/>
  <c r="N7"/>
  <c r="P7" s="1"/>
  <c r="L7"/>
  <c r="L8"/>
  <c r="L9"/>
  <c r="O8" l="1"/>
  <c r="O9"/>
  <c r="O7"/>
  <c r="P9"/>
  <c r="O6"/>
  <c r="P6"/>
  <c r="G10" i="11"/>
  <c r="K8" i="14" l="1"/>
  <c r="G8" i="11" l="1"/>
  <c r="E6" i="1"/>
  <c r="E8" s="1"/>
  <c r="D6"/>
  <c r="D8" s="1"/>
  <c r="J9" i="14" l="1"/>
  <c r="K9"/>
  <c r="J10"/>
  <c r="K10"/>
  <c r="J8"/>
  <c r="I9" l="1"/>
  <c r="I10"/>
  <c r="I8"/>
  <c r="C15" i="1" l="1"/>
  <c r="D9" l="1"/>
  <c r="D10" s="1"/>
  <c r="E9"/>
  <c r="E10" s="1"/>
  <c r="AE8"/>
  <c r="AE9" s="1"/>
  <c r="AE10" s="1"/>
  <c r="AF8"/>
  <c r="AF9" s="1"/>
  <c r="AF10" s="1"/>
  <c r="AG8"/>
  <c r="AG9" s="1"/>
  <c r="AG10" s="1"/>
  <c r="AH8"/>
  <c r="AH9" s="1"/>
  <c r="AH10" s="1"/>
  <c r="AI8"/>
  <c r="AI9" s="1"/>
  <c r="AI10" s="1"/>
  <c r="AJ8"/>
  <c r="AJ9" s="1"/>
  <c r="AJ10" s="1"/>
  <c r="AK8"/>
  <c r="AK9" s="1"/>
  <c r="AK10" s="1"/>
  <c r="AL8"/>
  <c r="AL9" s="1"/>
  <c r="AL10" s="1"/>
  <c r="AM8"/>
  <c r="AM9" s="1"/>
  <c r="AM10" s="1"/>
  <c r="AN8"/>
  <c r="AN9" s="1"/>
  <c r="AN10" s="1"/>
  <c r="AO8"/>
  <c r="AO9" s="1"/>
  <c r="AO10" s="1"/>
  <c r="AP8"/>
  <c r="AP9" s="1"/>
  <c r="AP10" s="1"/>
  <c r="AQ8"/>
  <c r="AQ9" s="1"/>
  <c r="AQ10" s="1"/>
  <c r="AR8"/>
  <c r="AR9" s="1"/>
  <c r="AR10" s="1"/>
  <c r="AS8"/>
  <c r="AS9" s="1"/>
  <c r="AS10" s="1"/>
  <c r="AT8"/>
  <c r="AT9" s="1"/>
  <c r="AT10" s="1"/>
  <c r="AU8"/>
  <c r="AU9" s="1"/>
  <c r="AU10" s="1"/>
  <c r="AV8"/>
  <c r="AV9" s="1"/>
  <c r="AV10" s="1"/>
  <c r="AW8"/>
  <c r="AW9" s="1"/>
  <c r="AW10" s="1"/>
  <c r="AX8"/>
  <c r="AX9" s="1"/>
  <c r="AX10" s="1"/>
  <c r="AY8"/>
  <c r="AY9" s="1"/>
  <c r="AY10" s="1"/>
  <c r="AZ8"/>
  <c r="AZ9" s="1"/>
  <c r="AZ10" s="1"/>
  <c r="BA8"/>
  <c r="BA9" s="1"/>
  <c r="BA10" s="1"/>
  <c r="BB8"/>
  <c r="BB9" s="1"/>
  <c r="BB10" s="1"/>
  <c r="BC8"/>
  <c r="BC9" s="1"/>
  <c r="BC10" s="1"/>
  <c r="BD8"/>
  <c r="BD9" s="1"/>
  <c r="BD10" s="1"/>
  <c r="BE8"/>
  <c r="BE9" s="1"/>
  <c r="BE10" s="1"/>
  <c r="BF8"/>
  <c r="BF9" s="1"/>
  <c r="BF10" s="1"/>
  <c r="BG8"/>
  <c r="BG9" s="1"/>
  <c r="BG10" s="1"/>
  <c r="BH8"/>
  <c r="BH9" s="1"/>
  <c r="BH10" s="1"/>
  <c r="BI8"/>
  <c r="BI9" s="1"/>
  <c r="BI10" s="1"/>
  <c r="BJ8"/>
  <c r="BJ9" s="1"/>
  <c r="BJ10" s="1"/>
  <c r="BK8"/>
  <c r="BK9" s="1"/>
  <c r="BK10" s="1"/>
  <c r="BL8"/>
  <c r="BL9" s="1"/>
  <c r="BL10" s="1"/>
  <c r="BM8"/>
  <c r="BM9" s="1"/>
  <c r="BM10" s="1"/>
  <c r="BN8"/>
  <c r="BN9" s="1"/>
  <c r="BN10" s="1"/>
  <c r="BO8"/>
  <c r="BO9" s="1"/>
  <c r="BO10" s="1"/>
  <c r="BP8"/>
  <c r="BP9" s="1"/>
  <c r="BP10" s="1"/>
  <c r="BQ8"/>
  <c r="BQ9" s="1"/>
  <c r="BQ10" s="1"/>
  <c r="BR8"/>
  <c r="BR9" s="1"/>
  <c r="BR10" s="1"/>
  <c r="BS8"/>
  <c r="BS9" s="1"/>
  <c r="BS10" s="1"/>
  <c r="BT8"/>
  <c r="BT9" s="1"/>
  <c r="BT10" s="1"/>
  <c r="BU8"/>
  <c r="BU9" s="1"/>
  <c r="BU10" s="1"/>
  <c r="BV8"/>
  <c r="BV9" s="1"/>
  <c r="BV10" s="1"/>
  <c r="BW8"/>
  <c r="BW9" s="1"/>
  <c r="BW10" s="1"/>
  <c r="BX8"/>
  <c r="BX9" s="1"/>
  <c r="BX10" s="1"/>
  <c r="BY8"/>
  <c r="BY9" s="1"/>
  <c r="BY10" s="1"/>
  <c r="BZ8"/>
  <c r="BZ9" s="1"/>
  <c r="BZ10" s="1"/>
  <c r="CA8"/>
  <c r="CA9" s="1"/>
  <c r="CA10" s="1"/>
  <c r="CB8"/>
  <c r="CB9" s="1"/>
  <c r="CB10" s="1"/>
  <c r="CC8"/>
  <c r="CC9" s="1"/>
  <c r="CC10" s="1"/>
  <c r="CD8"/>
  <c r="CD9" s="1"/>
  <c r="CD10" s="1"/>
  <c r="CE8"/>
  <c r="CE9" s="1"/>
  <c r="CE10" s="1"/>
  <c r="CF8"/>
  <c r="CF9" s="1"/>
  <c r="CF10" s="1"/>
  <c r="CG8"/>
  <c r="CG9" s="1"/>
  <c r="CG10" s="1"/>
  <c r="CH8"/>
  <c r="CH9" s="1"/>
  <c r="CH10" s="1"/>
  <c r="CI8"/>
  <c r="CI9" s="1"/>
  <c r="CI10" s="1"/>
  <c r="CJ8"/>
  <c r="CJ9" s="1"/>
  <c r="CJ10" s="1"/>
  <c r="CK8"/>
  <c r="CK9" s="1"/>
  <c r="CK10" s="1"/>
  <c r="CL8"/>
  <c r="CL9" s="1"/>
  <c r="CL10" s="1"/>
  <c r="CM8"/>
  <c r="CM9" s="1"/>
  <c r="CM10" s="1"/>
  <c r="C9" l="1"/>
  <c r="C10" l="1"/>
  <c r="C12" s="1"/>
  <c r="G6" i="16" s="1"/>
  <c r="B20" i="1" l="1"/>
  <c r="D20" s="1"/>
</calcChain>
</file>

<file path=xl/sharedStrings.xml><?xml version="1.0" encoding="utf-8"?>
<sst xmlns="http://schemas.openxmlformats.org/spreadsheetml/2006/main" count="579" uniqueCount="272">
  <si>
    <t>Rмп</t>
  </si>
  <si>
    <t>Степень достижения целевых показателей (индикаторов) (Rᴍᴨ)</t>
  </si>
  <si>
    <t>Полнота использования запланированных на реализацию МП средств (Dᴍᴨ)</t>
  </si>
  <si>
    <t>Тенденция развития*</t>
  </si>
  <si>
    <t>* Если фактический показатель должен увеличиться относительно планового, то ставим 1; если фактический показатель должен уменьшиться, то ставим 0.</t>
  </si>
  <si>
    <t>Ri</t>
  </si>
  <si>
    <t xml:space="preserve">Количество показателей </t>
  </si>
  <si>
    <t>Критерии оценки эффективности муниципальной программы (код из приложения № 1 муниципальной программы (например 01.1.1, 01.01.02, 01.01.03 и т.д.))</t>
  </si>
  <si>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</si>
  <si>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</si>
  <si>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соисполнители</t>
  </si>
  <si>
    <t>Код бюджетной классификации</t>
  </si>
  <si>
    <t>Расходы бюджета муниципального образования, тыс. рублей</t>
  </si>
  <si>
    <t>Кассовые расходы, %</t>
  </si>
  <si>
    <t>МП</t>
  </si>
  <si>
    <t>Пп</t>
  </si>
  <si>
    <t>ОМ</t>
  </si>
  <si>
    <t>М</t>
  </si>
  <si>
    <t>ГРБС</t>
  </si>
  <si>
    <t>Рз</t>
  </si>
  <si>
    <t>Пр</t>
  </si>
  <si>
    <t>ЦС</t>
  </si>
  <si>
    <t>ВР</t>
  </si>
  <si>
    <t>План на отчетный год</t>
  </si>
  <si>
    <t>Кассовое исполнение на конец отчетного периода</t>
  </si>
  <si>
    <t>К плану на отчетный период</t>
  </si>
  <si>
    <t>Всего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</si>
  <si>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</si>
  <si>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</si>
  <si>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</si>
  <si>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Отношение фактических расходов к оценке расходов, %</t>
  </si>
  <si>
    <t>Показатель применения меры</t>
  </si>
  <si>
    <t>Фактические расходы на отчетную дату</t>
  </si>
  <si>
    <t>в том числе:</t>
  </si>
  <si>
    <t>собственные средства бюджета муниципального образования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</si>
  <si>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</si>
  <si>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</si>
  <si>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</si>
  <si>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субвенции из бюджетов муниципальных - образований сельских поселений </t>
  </si>
  <si>
    <t>средства бюджетов других уровней бюджетной системы Российской Федерации</t>
  </si>
  <si>
    <t>иные источники</t>
  </si>
  <si>
    <t>Наименование подпрограммы, основного мероприятия, мероприятия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</si>
  <si>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</si>
  <si>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</si>
  <si>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</si>
  <si>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>07</t>
  </si>
  <si>
    <t>Содействие в обеспечении доступа предприятий к финансовым ресурсам</t>
  </si>
  <si>
    <t>Содействие созданию благоприятных условий для развития малых и средних предприятий в научно-технической, инновационной и производственной сфере</t>
  </si>
  <si>
    <t>Проведение Дня российского предпринимательства</t>
  </si>
  <si>
    <t>Чествование успешных предприятий Завьяловского района</t>
  </si>
  <si>
    <t>Повышение инвестиционной привлекательности Завьяловского района</t>
  </si>
  <si>
    <t>Увеличение объема инвестиций, формирование и продвижение положительного инвестиционного имиджа Завьяловского района</t>
  </si>
  <si>
    <t>Подготовка инвестиционных площадок</t>
  </si>
  <si>
    <t>Реализация схемы инвестиционного развития на территории Завьяловского района</t>
  </si>
  <si>
    <t xml:space="preserve">Наименование муниципальной услуги (работы) </t>
  </si>
  <si>
    <t>Наименование показателя</t>
  </si>
  <si>
    <t>Единица измерения</t>
  </si>
  <si>
    <t>Значение показателя объема муниципальной услуги</t>
  </si>
  <si>
    <t xml:space="preserve">Расходы бюджета муниципального образования "Завьяловский район" на оказание муниципальной услуги (выполнение работы), тыс. рублей </t>
  </si>
  <si>
    <t>План</t>
  </si>
  <si>
    <t>Факт</t>
  </si>
  <si>
    <t>Относительное отклонение, %</t>
  </si>
  <si>
    <t>План на отчетный период</t>
  </si>
  <si>
    <t>Кассовое исполнение на конец отчетного года</t>
  </si>
  <si>
    <t>К плану на отчетный год</t>
  </si>
  <si>
    <t>Муниципальные задания на оказание муниципальных услуг, выполнение муниципальных работ муниципальными учреждениями муниципального образования "Завьяловский район" муниципальной программы не доводятся</t>
  </si>
  <si>
    <t>__________________________</t>
  </si>
  <si>
    <t>Код аналитичекой программной классификации</t>
  </si>
  <si>
    <t>№ п/п</t>
  </si>
  <si>
    <t>Наименование целевого показателя (индикатора)</t>
  </si>
  <si>
    <t>Значение целевого показателя (индикатора)</t>
  </si>
  <si>
    <t>Абсолютное отклонение факта от плана</t>
  </si>
  <si>
    <t>Относительное отклонение факта от плана,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</si>
  <si>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</si>
  <si>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</si>
  <si>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%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</si>
  <si>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</si>
  <si>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Вид правового акта</t>
  </si>
  <si>
    <t xml:space="preserve">Дата принятия </t>
  </si>
  <si>
    <t>Номер</t>
  </si>
  <si>
    <t>Суть изменений (краткое изложение)</t>
  </si>
  <si>
    <t>Муниципальная 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</si>
  <si>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</si>
  <si>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</si>
  <si>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</si>
  <si>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целевых показателей  муниципальной программы (подпрограммы) (результативность)</t>
  </si>
  <si>
    <t>Полнота использования запланированных средств муниципальной программы (подпрограммы</t>
  </si>
  <si>
    <t>ЭМП</t>
  </si>
  <si>
    <t>RМП</t>
  </si>
  <si>
    <t>DМП</t>
  </si>
  <si>
    <t>2</t>
  </si>
  <si>
    <t>4</t>
  </si>
  <si>
    <t>Подготовка инвестиционных площадок, в том числе внесение уточнений в градостроительную документацию, решение вопросов с собственниками земельных участков, создание реестра инвестиционных площадок</t>
  </si>
  <si>
    <t xml:space="preserve">Срок выполнения планов </t>
  </si>
  <si>
    <t>Срок выполнения фактически</t>
  </si>
  <si>
    <t>Сопровождение инвестиционных проектов, имеющих приоритетное значение для социально-экономического развития муниципального образования «Завьяловский район» по принципу «Одного окна»</t>
  </si>
  <si>
    <t xml:space="preserve">Создание реестра муниципального имущества для заключения концессионных соглашений, соглашений государственно-частного партнерства, муниципально-частного партнерства </t>
  </si>
  <si>
    <t>Реестр муниципального имущества для заключения концессионных соглашений, соглашений государственно-частного партнерства, муниципально-частного партнерства</t>
  </si>
  <si>
    <t>01</t>
  </si>
  <si>
    <t>02</t>
  </si>
  <si>
    <t>03</t>
  </si>
  <si>
    <t>04</t>
  </si>
  <si>
    <t xml:space="preserve">Создание условий для развития предпринимательства и привлечения инвестиций
</t>
  </si>
  <si>
    <t>Управление экономического развития и сельского хозяйства</t>
  </si>
  <si>
    <t>Организация и проведение форумов, конференций, семинаров, круглых столов, направленных на развитие МСП, инвестиционной деятельности на территории муниципального образования «Завьяловский район»</t>
  </si>
  <si>
    <t xml:space="preserve">Реализация мер, направленных на популяризацию роли предпринимательства. </t>
  </si>
  <si>
    <t>Проведение экскурсий для школьников на предприятия и организации, осуществляющие деятельность на территории муниципального образования «Завьяловский район»</t>
  </si>
  <si>
    <t xml:space="preserve">Повышение предпринимательской активности </t>
  </si>
  <si>
    <t>Проведение ежегодного районного конкурса «Предприниматель года»</t>
  </si>
  <si>
    <t>05</t>
  </si>
  <si>
    <t>Изготовление информационных, презентационных материалов об инвестиционных возможностях муниципального образования «Завьяловский район» (каталог инвестиционных возможностей, видеоролик)</t>
  </si>
  <si>
    <t xml:space="preserve">Организация и проведение аукциона на право заключения договора на размещение 
нестационарного торгового объекта
</t>
  </si>
  <si>
    <t>Оценка рыночной стоимости права размещения нестационарного торгового объекта на земельном участке</t>
  </si>
  <si>
    <t>Подготовка схемы границ места размещения нестационарных торговых объектов</t>
  </si>
  <si>
    <t>08</t>
  </si>
  <si>
    <t>Организация и проведение открытого конкурса на право заключения договора на размещение сезонных нестационарных торговых объектов, летних кафе</t>
  </si>
  <si>
    <t>Оценка рыночной стоимости права размещения сезонных нестационарных торговых объектов, летних кафе на земельном участке</t>
  </si>
  <si>
    <t>Подготовка схемы границ места размещения сезонных нестационарных торговых объектов, летних кафе</t>
  </si>
  <si>
    <t>Создание условий для развития предпринимательства и привлечения инвестиций</t>
  </si>
  <si>
    <t>2020 – 2025 годы</t>
  </si>
  <si>
    <t xml:space="preserve">Поддержка субъектов малого и среднего предпринимательства 
(далее – МСП)
</t>
  </si>
  <si>
    <t>Повышение информированности предпринимателей и лиц, желающих начать собственный бизнес, о мерах государственной поддержки Повышение мотивации населения к занятию предпринимательской деятельностью</t>
  </si>
  <si>
    <t>Информирование приоритетных групп населения (молодежь, женщины, инвалиды, предприниматели старше 45 лет и другие) о возможности получения через АО «МСП Банк» льготных кредитов на ведение предпринимательской деятельности</t>
  </si>
  <si>
    <t>Информирование субъектов МСП о возможности рефинансирования портфелей кредитов МСП коммерческих банков с использованием секьюритизации (привлечение кредитными организациями заемных средств через размещение и обслуживание облигаций с залоговым обеспечением в виде портфелей кредитов МСП)</t>
  </si>
  <si>
    <t>Предоставление  муниципального имущества, свободного от прав третьих лиц (за исключением имущественных прав субъектов МСП), для предоставления во владение и (или) пользование на долгосрочной основе субъектам МСП</t>
  </si>
  <si>
    <t xml:space="preserve">Организация и проведение традиционных  ярмарок с предоставлением бесплатных торговых мест  </t>
  </si>
  <si>
    <t>3</t>
  </si>
  <si>
    <t>5</t>
  </si>
  <si>
    <t>6</t>
  </si>
  <si>
    <t>Повышения объемов продаж товаров народного потребления, поддержка местных товаропроизводителей</t>
  </si>
  <si>
    <t xml:space="preserve">Повышение уровня доступности объектов муниципального
имущества для субъектов малого и среднего предпринимательства
</t>
  </si>
  <si>
    <t>Реализация мер, направленных на популяризацию роли предпринимательства</t>
  </si>
  <si>
    <t>Популяризация роли предпринимательства</t>
  </si>
  <si>
    <t>Повышение мотивации населения к занятию предпринимательской деятельностью</t>
  </si>
  <si>
    <t>Информирование школьников о предпринимательской деятельности в рамках проведения профориентационной работы</t>
  </si>
  <si>
    <t xml:space="preserve">Содействие развитию предпринимательской грамотности (выступление на классных часах для старшеклассников о роли предпринимательства в Удмуртской Республике и Завьяловском районе) </t>
  </si>
  <si>
    <t xml:space="preserve">Проведение социологических опросов в целях выявления наиболее значимых факторов, определяющих интерес граждан к осуществлению предпринимательской деятельности </t>
  </si>
  <si>
    <t xml:space="preserve">Участие в проекте Молодежного парламента Завьяловского района «Онлайн-Приемная» по вопросам предпринимательства </t>
  </si>
  <si>
    <t>Повышение предпринимательской активности</t>
  </si>
  <si>
    <t xml:space="preserve">Проведение ежегодного районного конкурса «Предприниматель года» </t>
  </si>
  <si>
    <t xml:space="preserve">Повышение мотивации населения к занятию предпринимательской деятельностью
Поддержка субъектов МСП
</t>
  </si>
  <si>
    <t>Увеличение объема инвестиций</t>
  </si>
  <si>
    <t>Создание, развитие и обеспечение деятельности промышленных парков, (зон) и технопарков, центров аутсорсинга и производственной субконтрактации, деловых центров, технологических центров, центров поддержки инновационного предпринимательства и других организаций инфраструктуры поддержки малого и среднего предпринимательства</t>
  </si>
  <si>
    <t>Мероприятия по поддержке инвестиционных проектов, реализуемых на принципах государственно-частного партнерства, муниципально-частного партнерства</t>
  </si>
  <si>
    <t>Поддержка  инвестиционных проектов, реализуемых на принципах государственно-частного партнерства, муниципально-частного партнерства</t>
  </si>
  <si>
    <t>Поддержка субъектов МСП</t>
  </si>
  <si>
    <t xml:space="preserve">Обеспечение льготного доступа субъектов МСП к производственным площадям и помещениям в целях создания (развития) производственных и инновационных компаний, в том числе для целей участия субъектов МСП в закупках крупнейших заказчиков, путем создания в Завьяловском районе промышленных парков (частных промышленных парков), технопарков, в том числе в сфере высоких технологий и агропромышленного производства, с применением механизмов муниципально-частного партнерства </t>
  </si>
  <si>
    <t>1</t>
  </si>
  <si>
    <t>Подбор земельных участков под реализацию инвестиционных проектов</t>
  </si>
  <si>
    <t>Реализация инвестиционных проектов</t>
  </si>
  <si>
    <t>Сопровождение приоритетных инвестиционных проектов</t>
  </si>
  <si>
    <t>Получение поддержки в реализации инициаторами инвестиционных проектов</t>
  </si>
  <si>
    <t>Актуализация, обновление  и продвижение книги «Произведено в Завьяловском районе»</t>
  </si>
  <si>
    <t>7</t>
  </si>
  <si>
    <t>Популяризация продукции, выпускаемой предприятиями Завьяловского района</t>
  </si>
  <si>
    <t>8</t>
  </si>
  <si>
    <t>9</t>
  </si>
  <si>
    <t>Формирование готовых предложений для инвесторов</t>
  </si>
  <si>
    <t>Информирование инициаторов инвестиционных проектов, инвесторов, резидентов и управляющих компаний промышленных парков и площадок о возможности привлечения специального кредитного продукта (промышленная ипотека) для резидентов промышленных площадок в целях создания (строительства, реконструкции) производственных помещений</t>
  </si>
  <si>
    <t>Предоставление готовых предложений для инвесторов</t>
  </si>
  <si>
    <t>Содействие предприятиям в обеспечении доступа к финансовым ресурсам</t>
  </si>
  <si>
    <t>06</t>
  </si>
  <si>
    <t>Развитие конкуренции на территории муниципального образования «Завьяловский район»</t>
  </si>
  <si>
    <t>Содействие развитию конкуренции на территории муниципального образования «Завьяловский район»</t>
  </si>
  <si>
    <t>Реализация Плана мероприятий («дорожной карты») по содействию развитию конкуренции в Удмуртской Республике</t>
  </si>
  <si>
    <t xml:space="preserve">Подготовка ежегодного доклада о состоянии и развитии конкурентной среды на рынках товаров, работ и услуг на территории муниципального образования «Завьяловский район» </t>
  </si>
  <si>
    <t>Проведение оценки регулирующего воздействия проектов муниципальных нормативных правовых актов и экспертизы муниципальных нормативных правовых актов</t>
  </si>
  <si>
    <t>Оценка регулирующего воздействия проектов муниципальных нормативных правовых актов и экспертиза муниципальных нормативных правовых актов</t>
  </si>
  <si>
    <t>Организация и проведение аукциона на право заключения договора на размещение нестационарного торгового объекта</t>
  </si>
  <si>
    <t>Упорядочение размещения нестационарных торговых объектов</t>
  </si>
  <si>
    <t xml:space="preserve">Подготовка схемы границ места размещения сезонных нестационарных торговых объектов, летних кафе </t>
  </si>
  <si>
    <t>«Создание условий для развития малого и среднего предпринимательства и привлечения инвестиций»</t>
  </si>
  <si>
    <t>Объем инвестиций в основной капитал (за исключение бюджетных средств) в расчете на одного жителя (по крупным и средним предприятиям)</t>
  </si>
  <si>
    <t xml:space="preserve">Рублей </t>
  </si>
  <si>
    <t xml:space="preserve">Единиц </t>
  </si>
  <si>
    <t>Факт за 2019 год</t>
  </si>
  <si>
    <t>07.0.1</t>
  </si>
  <si>
    <t>07.0.2</t>
  </si>
  <si>
    <t>07.0.3</t>
  </si>
  <si>
    <t>Эффективность реализации муниципальной программы (Эᴍᴨ)</t>
  </si>
  <si>
    <t>Информация направлена предпринимателям по электронной почте; при личных встречах; во время консультаций по индивидуальной предпринимательской деятельности в рамках социального контракта</t>
  </si>
  <si>
    <t>Информация направлена предпринимателям по электронной почте; при личных встречах</t>
  </si>
  <si>
    <t xml:space="preserve">Ведется информирование школьников о предпринимательской деятельности в рамках проведения профориентационной работы </t>
  </si>
  <si>
    <t xml:space="preserve">Социологический опрос проводился в рамках опроса Министерства экономики УР </t>
  </si>
  <si>
    <t>Мероприятие не проводилось в связи с отсутствием финансирования</t>
  </si>
  <si>
    <t>В рамках инвестиционного соглашения между Удмуртской Республикой, МО "Завьяловский район" и ООО "Спортивный комплекс "Заря" реализуется на принципах ГЧП инвестиционный проект "Строительство спортивного комплекса в д. Пирогово"</t>
  </si>
  <si>
    <t>Акутализируется информация о стоимости технологического присоединения к инженерным сетям. Данная информация размещается в Инвестиционной карте Завьяловского района</t>
  </si>
  <si>
    <t>Мероприятие не проводилось</t>
  </si>
  <si>
    <t>0700862020</t>
  </si>
  <si>
    <t>0700562020</t>
  </si>
  <si>
    <t>0700362020</t>
  </si>
  <si>
    <t>0700262020</t>
  </si>
  <si>
    <t>0700162020</t>
  </si>
  <si>
    <t>Форма 1. ОТЧЕТ об использовании бюджетных ассигнований бюджета муниципального образования "Завьяловский район" на реализацию муниципальной программы   «Создание условий для развития предпринимательства и привлечения инвестиций» за 2021 год</t>
  </si>
  <si>
    <t>Форма 2. ОТЧЕТ о расходах на реализацию муниципальной программы за счет всех источников финансирования  «Создание условий для развития предпринимательства и привлечения инвестиций» за 2021 год</t>
  </si>
  <si>
    <t xml:space="preserve">Форма 4. ОТЧЕТ о выполнении сводных показателей муниципальных заданий на оказание муниципальных услуг (выполнение работ) муниципальной программы «Создание условий для развития предпринимательства и привлечения инвестиций» за 2021 год
</t>
  </si>
  <si>
    <t xml:space="preserve">Формирование инвестиционно привлекательного имиджа муниципального образования «Завьяловский район»
</t>
  </si>
  <si>
    <t>Ежегодно утверждается Перечень объектов, в отношении  которых планируется заключение концессионных соглашений. На 2022 год данный перечень утвержден Постановлением Администрации МО "Муниципальный округ Завьяловский район Удмуртской Республики" от 01.02.2022 № 162</t>
  </si>
  <si>
    <t>Содействие субъектам МСП и субъектам инвестиционной деятельности в поиске потенциальных инвесторов для реализации проектов, в том числе с целью коммерциализации проектов по внедрению инновационных разработок в подготовке материалов для участия в конкурсах на предоставление грантов, в получении кредитов на реализацию проектов (в рамках программы Корпорации МСП по стимулированию кредитования субъектов МСП)</t>
  </si>
  <si>
    <t>Реестр инвестиционных площадок ведется, актуализируется. Внесены предложения по внесению изменений в генеральные планы и правила землепользования и застройки территорий</t>
  </si>
  <si>
    <t>Книга актуализирована, размещенна на официальном сайте Завьяловского района</t>
  </si>
  <si>
    <t>Проведена оценка 3 земельных участков</t>
  </si>
  <si>
    <t>Подготовлено 3 схемы границ места размещения сезонных нестационарных торговых объектов</t>
  </si>
  <si>
    <t>В целях развития частных промышленных парков, своевременного обмена информацией создана группа ватсапе с руководителями частных промышленных парков. Совещания не проводились. Диалог строился посредством мессенджера</t>
  </si>
  <si>
    <t>В соотвествии с распоряжением Главы УР от 03.10.2019 № 234-РГ доклад формирует Министерство экономики УР. Сведения для доклада направлены в установленные сроки</t>
  </si>
  <si>
    <t>0700762020</t>
  </si>
  <si>
    <t>Сводная бюджетная роспись на 1 января отчетного года</t>
  </si>
  <si>
    <t>Сводная бюджетная роспись на отчетную дату</t>
  </si>
  <si>
    <t>К плану на 1 января отчетного года</t>
  </si>
  <si>
    <t>К плану на отчетную дату</t>
  </si>
  <si>
    <r>
      <t>Оценка расходов согласно муниципальной программе и сводной бюджетной росписи на отчетную дату</t>
    </r>
    <r>
      <rPr>
        <sz val="10"/>
        <rFont val="Calibri"/>
        <family val="2"/>
        <charset val="204"/>
      </rPr>
      <t>*</t>
    </r>
  </si>
  <si>
    <t xml:space="preserve">Оценка эффективности реализации муниципальной программы «Создание условий для развития предпринимательства и привлечения инвестиций»  за 2022 год
</t>
  </si>
  <si>
    <t>Факт за 2021 год</t>
  </si>
  <si>
    <t>План на конец  2022 года</t>
  </si>
  <si>
    <t>Факт на конец 2022 года</t>
  </si>
  <si>
    <t>Управление образования</t>
  </si>
  <si>
    <t>УКСМП и АД</t>
  </si>
  <si>
    <t>Оказание поддержки субъектам МСП и самозанятым</t>
  </si>
  <si>
    <t>Бюджет муниципального образования «Муниципальный округ Завьяловский район УР»</t>
  </si>
  <si>
    <t>Форма 3. Отчет о выполнении основных мероприятий муниципальной программы «Создание условий для развития предпринимательства и привлечения инвестиций» за 2022 год</t>
  </si>
  <si>
    <t>муниципальной программы «Создание условий для развития предпринимательства и привлечения инвестиций»</t>
  </si>
  <si>
    <t>Управление экономического развития и сельского хозяйства Администрации муниципального образования «Муниципальный окргу Завьяловский район УР» (далее – управление экономического развития)</t>
  </si>
  <si>
    <t>Управление имущества и земельных ресурсов Администрации Завьяловского района (далее – управление имущества)</t>
  </si>
  <si>
    <t>По результатам заседаний Экономического Совета при Главе Завьяловского района принято решение о предоставлении муниицпального имущества, свободного от прав третьих лиц: 
помещение в  д. Хохряки – ООО «РСО 1», гараж в с. Октябрьский – ООО «Центр Защита», помещение в с. Октябрьский – ООО «УК ЖК Сервис»</t>
  </si>
  <si>
    <t>10.02.2022 - в с. Италмас праздничная ярмарка в рамках открытия стадиона в честь 50-летнего юбилея завоевания олимпийского золота легендой лыжного спорта и 80-летия Г.А. Кулаковой; 02.03.2022 - в с. Завьялово ярмарка, приуроченная к празднику "Широкая масленица"; 04.05.2022 - с. Завьялово ярмарка, посвященная 77-й годовщине Победы в Великой Отечественной войне; 17-19.08.2022 в с. Италмас и 18-20.08.2022 в с. Завьялово - ярмарки в период проведения ХХХI Республиканских летних сельских спортивных игр</t>
  </si>
  <si>
    <t xml:space="preserve">для старшеклассников МБОУ "Первомайская СОШ им. Героя Советского Союза А.Н. Сабурова" функционирует программа дополнительного образования "Предпринимательский класс" </t>
  </si>
  <si>
    <t xml:space="preserve">03.06.2022 - меры государственной поддержки сельхозтоваропроизводителей,  работодателей, туристической отрасли и бизнеса, «Как продвигать свой бизнес в социальных сетях в 2022 году», целевой приём как механизм кадрового обеспечения АПК, реализация проекта Агробизнескласс, возможности реализации инвестиционных проектов в границах приаэродромной территории. Спикеры - Первый заместитель Председателя Правительства УР Сунцов К.А., представители АНО «Корпорация развития УР», Регионального центра инжиниринга, министр сельского хозяйства и продовольствия УР Юдин М.В., специалист Центра поддержки предпринимательства, руководитель Агентства по туризму УР Бадаш Ю.С., представители КУ УР «Республиканский центр социальных выплат» и КУ УР «Республиканский центр занятости населения»
     </t>
  </si>
  <si>
    <t xml:space="preserve">На территории Завьяловского района реализуются 67 инвестиционных проектов с объемом инвестиций 27,1 млрд. рублей, 5994 новых рабочих мест, в т.ч. в активной стадии 29 проектов на 4,87 млрд. руб., 2292 рабочих места </t>
  </si>
  <si>
    <t>Организация и проведение форумов, конференций, семинаров, «круглых столов», направленных на развитие малого и среднего предпринимательства, развитие инвестиционной деятельности на территории Завьяловского района</t>
  </si>
  <si>
    <t>Стимулирование инвестиционной активности, содействие реализации инвестиционных проектов, проектов государственно-частного партнерства и муниципально-частного партнерства на территории Завьяловского района</t>
  </si>
  <si>
    <t>Формирование инвестиционно привлекательного имиджа Завьяловского района</t>
  </si>
  <si>
    <t>Изготовление информационных, презентационных материалов об инвестиционных возможностях Завьяловского района (каталог инвестиционных возможностей, видеоролик)</t>
  </si>
  <si>
    <t>Размещение на официальном сайте Завьяловского района, в социальных сетях и посредством мессенджеров информации об инвестиционных возможностях Завьяловского района</t>
  </si>
  <si>
    <t>Актуальная Инвестиционная карта Завьяловского района (Участки для бизнеса) размещена на главной странице официального сайта Завьяловского района, Вконтакте Главы Завьяловского района и заместителя главы Администрации Завьяловского района по экономике, финансам и территориальному развитию</t>
  </si>
  <si>
    <t>Подбор земельных участков ведется на постоянной основе. В 2022 году предоставлено бизнесу в аренду 3 земельных участка без проведения торгов – ЗАО «Техкрим» - Строительство производственноскладского комплекса по изготовлению заготовок основных частей оружия и заготовок комплектующих для патронов, ИГОО «Кинологический центр «Оружейный град» - создание комплекса по разведению лошадей и других сельскохозяйственных животных для продажи фермерским хозяйствам на территории УР и других субъектов РФ  и для развития пастушьей службы с собаками, ООО "Удмуртагрохим" - "Строительство выставочного центра многофункционального назначения" (договор заключен в 2022 году)</t>
  </si>
  <si>
    <t>На сопровождении по принципу "Одного окна" находятся 67 инвестиционных проекта</t>
  </si>
  <si>
    <t>Экскурсии школьников на предприятия и организации, осуществляющие деятельность на территории Завьяловского района</t>
  </si>
  <si>
    <t>Для молодежи 14 - 22 лет функционирует туристический маршрут «PRO предприятия» (профориентационный с посещением предприятий района). Экскурсии проводились в ЗАО "Техкрим" и  АО "Путь Ильича"</t>
  </si>
  <si>
    <t>Мероприятие выполняется совместно с АНО "Корпорация развития УР"</t>
  </si>
  <si>
    <t>Схема инвестиционного развития Завьяловского района реализуется: развиваются промышленные парки, реализуются инвестиционные проекты, в т.ч. в сфере туризма, создаются рабочие места</t>
  </si>
  <si>
    <t>Информация доводится посредствам рассылки на электронные адреса предпринимателей, соцсетей и групп в мессенджерах</t>
  </si>
  <si>
    <t xml:space="preserve">Информация о реализации Плана мероприятий («дорожной карты») по содействию развитию конкуренции в Завьяловском районе по итогам 2022 года представлена в Министерство экономики УР </t>
  </si>
  <si>
    <t xml:space="preserve">Оценка регулирующего воздействия муниципальных нормативных правовых актов проводится на постоянной основе. В 2022 году проведена ОРВ в отношении 36 проектов муниципальных НПА. Проведено 2 экспертизы муниципальных НПА
</t>
  </si>
  <si>
    <t xml:space="preserve">Участники-победители конкурса по нацпроекту "Туризм и индустрия гостеприимства" ИП Садыкова В.И. с проектом «Эко-парк «Окна в лес» и ИП Зиппа Н.Н. проект "База отдыха «Крутые горки». Инвесторами возведено 30 модульных домиков, оборудовано 60 койко-мест, объем капиталовложений составил более 70 млн. рублей, размер субсидии - более  35 млн.рублей, рабочих мест - 15 </t>
  </si>
  <si>
    <t>Форма 5. ОТЧЕТ о достигнутых значениях целевых показателей (индикаторов) муниципальной программы «Создание условий для развития предпринимательства и привлечения инвестиций»  за 2022 год</t>
  </si>
  <si>
    <t xml:space="preserve">Факт на начало отчетного периода (за 2021 год) </t>
  </si>
  <si>
    <t xml:space="preserve">План на конец отчетного (текущего года) 2022 год </t>
  </si>
  <si>
    <t>Факт  на конец отчетного периода 2022 год (оценка)</t>
  </si>
  <si>
    <t>Факт на начало 2022 года скорректирован, в связи с изменением численности постоянного населения</t>
  </si>
  <si>
    <t>Количество субъектов малого и среднего предпринимательства в расчете на 10000 человек населения Завьяловского района</t>
  </si>
  <si>
    <t>Факт на начало 2021 года скорректирован на основании данных Удмуртстата</t>
  </si>
  <si>
    <t>Форма 6. Сведения о внесенных за отчетный период изменениях в муниципальную программу  «Создание условий для развития предпринимательства и привлечения инвестиций»  за 2022 год</t>
  </si>
  <si>
    <t>Постановление Администрации муниципального образования "Муниципальный округ Завьяловский район Удмуртской Республики"</t>
  </si>
  <si>
    <t>Муниципальная программа в новой редакции</t>
  </si>
  <si>
    <t>Форма 7. Результаты оценки эффективности муниципальной программы «Создание условий для развития предпринимательства и привлечения инвестиций»  за 2022 год</t>
  </si>
  <si>
    <t>«Создание условий для развития предпринимательства и привлечения инвестиций»</t>
  </si>
  <si>
    <t>Управление экономического развития и сельского хозяйства Администрации муниципального образования «Муниципальный округ Завьяловский район Удмуртской Республики»</t>
  </si>
  <si>
    <t>Заместитель главы Администрации муниципального образования «Муниципальный округ Завьяловский район Удмуртской Республики» по экономике, финансам и территориальному развитию</t>
  </si>
  <si>
    <t>03.06.2022 Глава Завьяловского района презентовал Инвестиционную карту Завьяловского района перед предпринимателями, а также руководством ПАО "Сбербанк" и другими крупными инвесторами. Также информируем о карте при личных встречах с бизнесом. 23.09.2022 участвовали в  Дне туризма, где представили туристические объекты района, турмаршруты, провели дегустацию национальных блюд. На карте достопримечательностей Удмуртии «ДаУР!» размещены туристические объекты района</t>
  </si>
  <si>
    <t>0700500000</t>
  </si>
  <si>
    <t>0700300000</t>
  </si>
  <si>
    <t>0700200000</t>
  </si>
  <si>
    <t>0700100000</t>
  </si>
  <si>
    <t>0700700000</t>
  </si>
  <si>
    <t>0700800000</t>
  </si>
  <si>
    <t>Оказание поддержки субъектам малого и среднего предпринимательства и самозанятым</t>
  </si>
  <si>
    <t>Информационная поддержка субъектов МСП и самозанятых посредствам размещения информационных материалов о мерах поддержки на официальном сайте муниципального образования «Завьяловский район», в социальных сетях и мессенджерах</t>
  </si>
  <si>
    <t>Информация о действующих мерах поддержки размещалась на официальном сайте Завьяловского района, странице Вконтакте Главы Завьяловского района, заместителя главы Администрации Завьяловского района по экономике, финансам и территориальному развитию; направлялась по электронной почте, посредствам мессенджеров предпринимателям и самозанятым, а также при личных встречах и консультировании граждан</t>
  </si>
  <si>
    <t xml:space="preserve">03.06.2022 - меры государственной поддержки сельхозтоваропроизводителей,  работодателей, туристической отрасли и бизнеса, «Как продвигать свой бизнес в социальных сетях в 2022 году», целевой приём как механизм кадрового обеспечения АПК, реализация проекта Агробизнескласс, возможности реализации инвестиционных проектов в границах приаэродромной территории; 20.07.2022 - индивидуальные консультации бухгалтера и юриста АНО "Корпорация развития Удмуртской Республики" для решения актуальных вопросов предпринимателей по темам: маркировка товаров, интеграция в IT-системы; бухгалтерский учет и налоги: грядущие изменения в законодательстве; работа с дебиторской и кредиторской задолженностью; взаимодействие с контролирующими органами; 12.10.2022 - меры поддержки бизнеса
</t>
  </si>
  <si>
    <t>03.06.2022 в рамках Дня российского предпринимательства состоялся "круглый стол" с гражданами и самозанятыми, желающими привлечь средства социального контракта</t>
  </si>
  <si>
    <t xml:space="preserve">Актуализирована Инвестиционная карта и Инвестиционный паспорт Завьяловского района и . Также изготовлены другие презентационные материалы. В целях привлечения инвесторов на свободном земельном участке установлен информационный баннер   
</t>
  </si>
  <si>
    <t>На территории Завьяловского района осуществляют деятельность частные парки: ИП Чайников А.А., ИП Калегин А.С., ООО "Базис", ООО "ГК Компак", ООО "Агропромышленный парк "Инновация". Ведется работа со созданию на Совхозной территории особой экономической зоны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</si>
</sst>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3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7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</cellStyleXfs>
  <cellXfs count="318">
    <xf numFmtId="0" fontId="0" fillId="0" borderId="0" xfId="0"/>
    <xf numFmtId="0" fontId="0" fillId="0" borderId="0" xfId="0" applyProtection="1"/>
    <xf numFmtId="2" fontId="0" fillId="0" borderId="0" xfId="0" applyNumberFormat="1" applyBorder="1" applyAlignment="1" applyProtection="1">
      <alignment horizontal="center"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1" fillId="0" borderId="0" xfId="0" applyFont="1" applyFill="1"/>
    <xf numFmtId="0" fontId="2" fillId="0" borderId="0" xfId="0" applyFont="1" applyFill="1" applyAlignment="1">
      <alignment horizontal="center"/>
    </xf>
    <xf numFmtId="0" fontId="10" fillId="0" borderId="0" xfId="0" applyFont="1" applyFill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vertical="center" wrapText="1"/>
    </xf>
    <xf numFmtId="0" fontId="15" fillId="0" borderId="18" xfId="0" applyFont="1" applyBorder="1" applyAlignment="1">
      <alignment horizontal="center" vertical="top" wrapText="1"/>
    </xf>
    <xf numFmtId="0" fontId="15" fillId="0" borderId="19" xfId="0" applyFont="1" applyBorder="1" applyAlignment="1">
      <alignment horizontal="center" vertical="top" wrapText="1"/>
    </xf>
    <xf numFmtId="0" fontId="15" fillId="0" borderId="2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  <xf numFmtId="0" fontId="0" fillId="0" borderId="0" xfId="0"/>
    <xf numFmtId="0" fontId="0" fillId="0" borderId="0" xfId="0" applyAlignment="1" applyProtection="1">
      <alignment vertical="center"/>
    </xf>
    <xf numFmtId="0" fontId="14" fillId="3" borderId="0" xfId="0" applyFont="1" applyFill="1" applyAlignment="1">
      <alignment horizontal="center"/>
    </xf>
    <xf numFmtId="0" fontId="0" fillId="3" borderId="0" xfId="0" applyFill="1"/>
    <xf numFmtId="0" fontId="11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4" fillId="7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6" fillId="7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wrapText="1"/>
    </xf>
    <xf numFmtId="0" fontId="0" fillId="0" borderId="0" xfId="0" applyFont="1"/>
    <xf numFmtId="0" fontId="24" fillId="0" borderId="0" xfId="0" applyFont="1" applyFill="1"/>
    <xf numFmtId="0" fontId="22" fillId="0" borderId="0" xfId="0" applyFont="1" applyFill="1" applyAlignment="1">
      <alignment horizontal="center"/>
    </xf>
    <xf numFmtId="0" fontId="24" fillId="0" borderId="0" xfId="0" applyFont="1"/>
    <xf numFmtId="0" fontId="24" fillId="0" borderId="1" xfId="0" applyFont="1" applyFill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1" fillId="0" borderId="0" xfId="0" applyFont="1"/>
    <xf numFmtId="0" fontId="21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2" fontId="24" fillId="0" borderId="0" xfId="0" applyNumberFormat="1" applyFont="1"/>
    <xf numFmtId="2" fontId="25" fillId="0" borderId="1" xfId="0" applyNumberFormat="1" applyFont="1" applyBorder="1" applyAlignment="1">
      <alignment horizontal="center" vertical="center" wrapText="1"/>
    </xf>
    <xf numFmtId="2" fontId="21" fillId="3" borderId="1" xfId="0" applyNumberFormat="1" applyFont="1" applyFill="1" applyBorder="1" applyAlignment="1">
      <alignment horizontal="center" vertical="center" wrapText="1"/>
    </xf>
    <xf numFmtId="2" fontId="21" fillId="3" borderId="7" xfId="0" applyNumberFormat="1" applyFont="1" applyFill="1" applyBorder="1" applyAlignment="1">
      <alignment horizontal="center" vertical="center" wrapText="1"/>
    </xf>
    <xf numFmtId="2" fontId="0" fillId="0" borderId="0" xfId="0" applyNumberFormat="1" applyFont="1"/>
    <xf numFmtId="0" fontId="2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vertical="top" wrapText="1"/>
    </xf>
    <xf numFmtId="0" fontId="21" fillId="0" borderId="6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3" borderId="1" xfId="0" applyFont="1" applyFill="1" applyBorder="1"/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28" fillId="0" borderId="0" xfId="0" applyFont="1"/>
    <xf numFmtId="0" fontId="27" fillId="0" borderId="1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0" fontId="7" fillId="0" borderId="0" xfId="0" applyFont="1" applyProtection="1"/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/>
    </xf>
    <xf numFmtId="0" fontId="7" fillId="0" borderId="1" xfId="0" applyFont="1" applyBorder="1" applyAlignment="1" applyProtection="1">
      <alignment horizontal="left" vertical="center" wrapText="1"/>
    </xf>
    <xf numFmtId="2" fontId="7" fillId="0" borderId="0" xfId="0" applyNumberFormat="1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left" vertical="center"/>
    </xf>
    <xf numFmtId="1" fontId="7" fillId="0" borderId="1" xfId="0" applyNumberFormat="1" applyFont="1" applyBorder="1" applyAlignment="1" applyProtection="1">
      <alignment horizontal="center" vertical="center"/>
    </xf>
    <xf numFmtId="2" fontId="19" fillId="2" borderId="1" xfId="0" applyNumberFormat="1" applyFont="1" applyFill="1" applyBorder="1" applyAlignment="1" applyProtection="1">
      <alignment horizontal="center" vertical="center"/>
    </xf>
    <xf numFmtId="2" fontId="19" fillId="3" borderId="0" xfId="0" applyNumberFormat="1" applyFont="1" applyFill="1" applyBorder="1" applyAlignment="1" applyProtection="1">
      <alignment vertical="center"/>
    </xf>
    <xf numFmtId="0" fontId="7" fillId="0" borderId="0" xfId="0" applyFont="1" applyBorder="1" applyAlignment="1" applyProtection="1">
      <alignment vertical="center" wrapText="1"/>
    </xf>
    <xf numFmtId="164" fontId="7" fillId="4" borderId="1" xfId="0" applyNumberFormat="1" applyFont="1" applyFill="1" applyBorder="1" applyAlignment="1" applyProtection="1">
      <alignment horizontal="center" vertical="center"/>
      <protection locked="0"/>
    </xf>
    <xf numFmtId="2" fontId="7" fillId="4" borderId="1" xfId="0" applyNumberFormat="1" applyFont="1" applyFill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0" xfId="0" applyFont="1" applyFill="1"/>
    <xf numFmtId="49" fontId="27" fillId="0" borderId="1" xfId="0" applyNumberFormat="1" applyFont="1" applyFill="1" applyBorder="1" applyAlignment="1">
      <alignment horizontal="center" vertical="top"/>
    </xf>
    <xf numFmtId="49" fontId="27" fillId="0" borderId="1" xfId="0" applyNumberFormat="1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left" vertical="top" wrapText="1"/>
    </xf>
    <xf numFmtId="2" fontId="29" fillId="3" borderId="1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top" wrapText="1"/>
    </xf>
    <xf numFmtId="0" fontId="7" fillId="3" borderId="1" xfId="0" applyFont="1" applyFill="1" applyBorder="1" applyAlignment="1">
      <alignment vertical="top" wrapText="1"/>
    </xf>
    <xf numFmtId="0" fontId="7" fillId="3" borderId="0" xfId="0" applyFont="1" applyFill="1" applyAlignment="1">
      <alignment vertical="top" wrapText="1"/>
    </xf>
    <xf numFmtId="0" fontId="0" fillId="3" borderId="0" xfId="0" applyFill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19" fillId="0" borderId="6" xfId="0" applyFont="1" applyBorder="1" applyAlignment="1" applyProtection="1">
      <alignment vertical="center" wrapText="1"/>
    </xf>
    <xf numFmtId="0" fontId="23" fillId="0" borderId="1" xfId="0" applyFont="1" applyBorder="1" applyAlignment="1">
      <alignment horizontal="center" vertical="top" wrapText="1"/>
    </xf>
    <xf numFmtId="0" fontId="25" fillId="3" borderId="1" xfId="0" applyFont="1" applyFill="1" applyBorder="1" applyAlignment="1">
      <alignment horizontal="center" vertical="center" wrapText="1"/>
    </xf>
    <xf numFmtId="2" fontId="25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top" wrapText="1"/>
    </xf>
    <xf numFmtId="0" fontId="21" fillId="3" borderId="10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5" fillId="3" borderId="10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top" wrapText="1"/>
    </xf>
    <xf numFmtId="49" fontId="21" fillId="3" borderId="1" xfId="0" applyNumberFormat="1" applyFont="1" applyFill="1" applyBorder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center" vertical="top" wrapText="1"/>
    </xf>
    <xf numFmtId="49" fontId="21" fillId="3" borderId="10" xfId="0" applyNumberFormat="1" applyFont="1" applyFill="1" applyBorder="1" applyAlignment="1">
      <alignment horizontal="center" vertical="center" wrapText="1"/>
    </xf>
    <xf numFmtId="49" fontId="25" fillId="3" borderId="1" xfId="0" applyNumberFormat="1" applyFont="1" applyFill="1" applyBorder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center" vertical="center" wrapText="1"/>
    </xf>
    <xf numFmtId="49" fontId="25" fillId="3" borderId="10" xfId="0" applyNumberFormat="1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vertical="top" wrapText="1"/>
    </xf>
    <xf numFmtId="0" fontId="23" fillId="0" borderId="1" xfId="0" applyFont="1" applyBorder="1" applyAlignment="1">
      <alignment horizontal="center" vertical="top" wrapText="1"/>
    </xf>
    <xf numFmtId="0" fontId="27" fillId="0" borderId="1" xfId="0" applyFont="1" applyFill="1" applyBorder="1" applyAlignment="1">
      <alignment horizontal="center" vertical="top" wrapText="1"/>
    </xf>
    <xf numFmtId="0" fontId="23" fillId="3" borderId="10" xfId="0" applyFont="1" applyFill="1" applyBorder="1" applyAlignment="1">
      <alignment vertical="top" wrapText="1"/>
    </xf>
    <xf numFmtId="2" fontId="23" fillId="3" borderId="0" xfId="0" applyNumberFormat="1" applyFont="1" applyFill="1" applyAlignment="1">
      <alignment horizontal="center" vertical="center"/>
    </xf>
    <xf numFmtId="0" fontId="21" fillId="0" borderId="10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/>
    </xf>
    <xf numFmtId="0" fontId="7" fillId="0" borderId="1" xfId="0" applyFont="1" applyBorder="1" applyAlignment="1">
      <alignment vertical="top"/>
    </xf>
    <xf numFmtId="49" fontId="7" fillId="0" borderId="6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0" fontId="7" fillId="0" borderId="10" xfId="0" applyFont="1" applyBorder="1" applyAlignment="1">
      <alignment vertical="top"/>
    </xf>
    <xf numFmtId="0" fontId="0" fillId="0" borderId="0" xfId="0" applyAlignment="1">
      <alignment vertical="top"/>
    </xf>
    <xf numFmtId="0" fontId="27" fillId="3" borderId="1" xfId="0" applyFont="1" applyFill="1" applyBorder="1" applyAlignment="1">
      <alignment vertical="top" wrapText="1"/>
    </xf>
    <xf numFmtId="0" fontId="27" fillId="3" borderId="1" xfId="0" applyNumberFormat="1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27" fillId="0" borderId="11" xfId="0" applyFont="1" applyFill="1" applyBorder="1" applyAlignment="1">
      <alignment vertical="center" wrapText="1"/>
    </xf>
    <xf numFmtId="14" fontId="27" fillId="0" borderId="22" xfId="0" applyNumberFormat="1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top"/>
    </xf>
    <xf numFmtId="164" fontId="18" fillId="0" borderId="1" xfId="0" applyNumberFormat="1" applyFont="1" applyFill="1" applyBorder="1" applyAlignment="1">
      <alignment horizontal="center" vertical="top" shrinkToFit="1"/>
    </xf>
    <xf numFmtId="0" fontId="7" fillId="0" borderId="1" xfId="0" applyFont="1" applyBorder="1" applyAlignment="1">
      <alignment horizontal="left" vertical="top" wrapText="1"/>
    </xf>
    <xf numFmtId="165" fontId="7" fillId="3" borderId="1" xfId="0" applyNumberFormat="1" applyFont="1" applyFill="1" applyBorder="1" applyAlignment="1">
      <alignment horizontal="center" vertical="top"/>
    </xf>
    <xf numFmtId="0" fontId="0" fillId="3" borderId="0" xfId="0" applyFill="1" applyAlignment="1">
      <alignment horizontal="center" vertical="top" wrapText="1"/>
    </xf>
    <xf numFmtId="0" fontId="20" fillId="3" borderId="1" xfId="0" applyFont="1" applyFill="1" applyBorder="1" applyAlignment="1">
      <alignment vertical="top" wrapText="1"/>
    </xf>
    <xf numFmtId="0" fontId="0" fillId="0" borderId="0" xfId="0" applyFont="1" applyAlignment="1">
      <alignment horizontal="center"/>
    </xf>
    <xf numFmtId="0" fontId="7" fillId="3" borderId="7" xfId="0" applyFont="1" applyFill="1" applyBorder="1" applyAlignment="1" applyProtection="1">
      <alignment horizontal="center"/>
      <protection locked="0"/>
    </xf>
    <xf numFmtId="0" fontId="7" fillId="3" borderId="1" xfId="0" applyFont="1" applyFill="1" applyBorder="1" applyAlignment="1" applyProtection="1">
      <alignment horizontal="center"/>
      <protection locked="0"/>
    </xf>
    <xf numFmtId="0" fontId="18" fillId="3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Font="1"/>
    <xf numFmtId="0" fontId="21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1" fillId="0" borderId="0" xfId="0" applyFont="1"/>
    <xf numFmtId="2" fontId="25" fillId="0" borderId="1" xfId="0" applyNumberFormat="1" applyFont="1" applyBorder="1" applyAlignment="1">
      <alignment horizontal="center" vertical="center" wrapText="1"/>
    </xf>
    <xf numFmtId="2" fontId="0" fillId="0" borderId="0" xfId="0" applyNumberFormat="1" applyFont="1"/>
    <xf numFmtId="2" fontId="21" fillId="3" borderId="1" xfId="0" applyNumberFormat="1" applyFont="1" applyFill="1" applyBorder="1" applyAlignment="1">
      <alignment horizontal="center" vertical="center" wrapText="1"/>
    </xf>
    <xf numFmtId="2" fontId="21" fillId="3" borderId="7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/>
    <xf numFmtId="2" fontId="26" fillId="3" borderId="0" xfId="0" applyNumberFormat="1" applyFont="1" applyFill="1" applyAlignment="1">
      <alignment horizontal="center" vertical="center"/>
    </xf>
    <xf numFmtId="2" fontId="25" fillId="3" borderId="7" xfId="0" applyNumberFormat="1" applyFont="1" applyFill="1" applyBorder="1" applyAlignment="1">
      <alignment horizontal="center" vertical="center" wrapText="1"/>
    </xf>
    <xf numFmtId="2" fontId="1" fillId="0" borderId="0" xfId="0" applyNumberFormat="1" applyFont="1"/>
    <xf numFmtId="164" fontId="4" fillId="0" borderId="1" xfId="0" applyNumberFormat="1" applyFont="1" applyBorder="1" applyAlignment="1">
      <alignment horizontal="center" vertical="center"/>
    </xf>
    <xf numFmtId="0" fontId="7" fillId="3" borderId="9" xfId="0" applyFont="1" applyFill="1" applyBorder="1" applyAlignment="1" applyProtection="1">
      <alignment horizontal="center"/>
      <protection locked="0"/>
    </xf>
    <xf numFmtId="49" fontId="7" fillId="0" borderId="8" xfId="0" applyNumberFormat="1" applyFont="1" applyBorder="1" applyAlignment="1" applyProtection="1">
      <alignment horizontal="center" vertical="center"/>
      <protection locked="0"/>
    </xf>
    <xf numFmtId="2" fontId="7" fillId="0" borderId="1" xfId="0" applyNumberFormat="1" applyFont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vertical="center"/>
      <protection locked="0"/>
    </xf>
    <xf numFmtId="0" fontId="0" fillId="3" borderId="0" xfId="0" applyFill="1" applyBorder="1" applyProtection="1">
      <protection locked="0"/>
    </xf>
    <xf numFmtId="2" fontId="0" fillId="3" borderId="0" xfId="0" applyNumberFormat="1" applyFill="1" applyBorder="1" applyAlignment="1" applyProtection="1">
      <alignment horizontal="center" vertical="center"/>
    </xf>
    <xf numFmtId="49" fontId="0" fillId="0" borderId="0" xfId="0" applyNumberFormat="1" applyBorder="1" applyAlignment="1" applyProtection="1">
      <alignment horizontal="center" vertical="center"/>
      <protection locked="0"/>
    </xf>
    <xf numFmtId="2" fontId="0" fillId="3" borderId="0" xfId="0" applyNumberFormat="1" applyFill="1" applyBorder="1" applyAlignment="1" applyProtection="1">
      <alignment vertical="center"/>
      <protection locked="0"/>
    </xf>
    <xf numFmtId="2" fontId="0" fillId="3" borderId="0" xfId="0" applyNumberFormat="1" applyFill="1" applyBorder="1" applyProtection="1">
      <protection locked="0"/>
    </xf>
    <xf numFmtId="0" fontId="0" fillId="4" borderId="0" xfId="0" applyFill="1" applyBorder="1" applyProtection="1">
      <protection locked="0"/>
    </xf>
    <xf numFmtId="0" fontId="0" fillId="4" borderId="0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0" xfId="0" applyBorder="1" applyProtection="1"/>
    <xf numFmtId="1" fontId="0" fillId="0" borderId="0" xfId="0" applyNumberFormat="1" applyBorder="1" applyAlignment="1" applyProtection="1">
      <alignment horizontal="center" vertical="center"/>
    </xf>
    <xf numFmtId="2" fontId="0" fillId="0" borderId="0" xfId="0" applyNumberFormat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49" fontId="7" fillId="0" borderId="0" xfId="0" applyNumberFormat="1" applyFont="1" applyBorder="1" applyAlignment="1" applyProtection="1">
      <alignment horizontal="center" vertical="center"/>
      <protection locked="0"/>
    </xf>
    <xf numFmtId="0" fontId="7" fillId="3" borderId="0" xfId="0" applyFont="1" applyFill="1" applyBorder="1" applyAlignment="1" applyProtection="1">
      <alignment vertical="center"/>
      <protection locked="0"/>
    </xf>
    <xf numFmtId="2" fontId="7" fillId="3" borderId="0" xfId="0" applyNumberFormat="1" applyFont="1" applyFill="1" applyBorder="1" applyAlignment="1" applyProtection="1">
      <alignment vertical="center"/>
      <protection locked="0"/>
    </xf>
    <xf numFmtId="2" fontId="7" fillId="3" borderId="0" xfId="0" applyNumberFormat="1" applyFont="1" applyFill="1" applyBorder="1" applyProtection="1">
      <protection locked="0"/>
    </xf>
    <xf numFmtId="0" fontId="7" fillId="3" borderId="0" xfId="0" applyFont="1" applyFill="1" applyBorder="1" applyProtection="1">
      <protection locked="0"/>
    </xf>
    <xf numFmtId="2" fontId="7" fillId="0" borderId="1" xfId="0" applyNumberFormat="1" applyFont="1" applyBorder="1" applyAlignment="1" applyProtection="1">
      <alignment horizontal="center" vertical="center"/>
    </xf>
    <xf numFmtId="2" fontId="7" fillId="0" borderId="0" xfId="0" applyNumberFormat="1" applyFont="1" applyBorder="1" applyAlignment="1" applyProtection="1">
      <alignment horizontal="center" vertical="center"/>
    </xf>
    <xf numFmtId="1" fontId="7" fillId="0" borderId="1" xfId="0" applyNumberFormat="1" applyFont="1" applyBorder="1" applyAlignment="1" applyProtection="1">
      <alignment horizontal="center" vertical="center"/>
    </xf>
    <xf numFmtId="0" fontId="11" fillId="3" borderId="1" xfId="0" applyFont="1" applyFill="1" applyBorder="1" applyAlignment="1">
      <alignment horizontal="center" vertical="top" wrapText="1"/>
    </xf>
    <xf numFmtId="2" fontId="7" fillId="0" borderId="8" xfId="0" applyNumberFormat="1" applyFont="1" applyBorder="1" applyAlignment="1" applyProtection="1">
      <alignment horizontal="center" vertical="center"/>
    </xf>
    <xf numFmtId="1" fontId="7" fillId="0" borderId="8" xfId="0" applyNumberFormat="1" applyFont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  <protection locked="0"/>
    </xf>
    <xf numFmtId="1" fontId="7" fillId="0" borderId="0" xfId="0" applyNumberFormat="1" applyFont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1" xfId="0" applyBorder="1" applyAlignment="1" applyProtection="1">
      <alignment horizontal="center"/>
    </xf>
    <xf numFmtId="2" fontId="11" fillId="3" borderId="1" xfId="0" applyNumberFormat="1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center" vertical="top" wrapText="1"/>
    </xf>
    <xf numFmtId="164" fontId="25" fillId="0" borderId="1" xfId="0" applyNumberFormat="1" applyFont="1" applyBorder="1" applyAlignment="1">
      <alignment horizontal="center" vertical="center" wrapText="1"/>
    </xf>
    <xf numFmtId="2" fontId="23" fillId="3" borderId="1" xfId="0" applyNumberFormat="1" applyFont="1" applyFill="1" applyBorder="1" applyAlignment="1">
      <alignment horizontal="center" vertical="center"/>
    </xf>
    <xf numFmtId="49" fontId="25" fillId="0" borderId="1" xfId="0" applyNumberFormat="1" applyFont="1" applyBorder="1" applyAlignment="1">
      <alignment horizontal="center" vertical="center" wrapText="1"/>
    </xf>
    <xf numFmtId="2" fontId="19" fillId="2" borderId="1" xfId="0" applyNumberFormat="1" applyFont="1" applyFill="1" applyBorder="1" applyAlignment="1" applyProtection="1">
      <alignment horizontal="center" vertical="center"/>
    </xf>
    <xf numFmtId="0" fontId="29" fillId="0" borderId="0" xfId="0" applyFont="1" applyAlignment="1" applyProtection="1">
      <alignment horizontal="left" vertical="center" wrapText="1"/>
    </xf>
    <xf numFmtId="0" fontId="19" fillId="5" borderId="5" xfId="0" applyFont="1" applyFill="1" applyBorder="1" applyAlignment="1" applyProtection="1">
      <alignment horizontal="center" vertical="center"/>
    </xf>
    <xf numFmtId="0" fontId="19" fillId="5" borderId="0" xfId="0" applyFont="1" applyFill="1" applyAlignment="1" applyProtection="1">
      <alignment horizontal="center" vertical="center"/>
    </xf>
    <xf numFmtId="0" fontId="19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vertical="center"/>
    </xf>
    <xf numFmtId="2" fontId="19" fillId="2" borderId="2" xfId="0" applyNumberFormat="1" applyFont="1" applyFill="1" applyBorder="1" applyAlignment="1" applyProtection="1">
      <alignment horizontal="center" vertical="center"/>
    </xf>
    <xf numFmtId="2" fontId="19" fillId="2" borderId="3" xfId="0" applyNumberFormat="1" applyFont="1" applyFill="1" applyBorder="1" applyAlignment="1" applyProtection="1">
      <alignment horizontal="center" vertical="center"/>
    </xf>
    <xf numFmtId="2" fontId="19" fillId="2" borderId="4" xfId="0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vertical="center" wrapText="1"/>
    </xf>
    <xf numFmtId="0" fontId="19" fillId="0" borderId="13" xfId="0" applyFont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3" fillId="0" borderId="1" xfId="0" applyFont="1" applyBorder="1" applyAlignment="1">
      <alignment horizontal="left" vertical="top" wrapText="1"/>
    </xf>
    <xf numFmtId="49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left" vertical="top" wrapText="1"/>
    </xf>
    <xf numFmtId="0" fontId="25" fillId="0" borderId="10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1" fillId="0" borderId="6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left" vertical="center" wrapText="1"/>
    </xf>
    <xf numFmtId="0" fontId="25" fillId="0" borderId="13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2" fillId="0" borderId="0" xfId="0" applyFont="1" applyFill="1" applyAlignment="1">
      <alignment horizontal="left" vertical="top" wrapText="1"/>
    </xf>
    <xf numFmtId="0" fontId="24" fillId="0" borderId="1" xfId="0" applyFont="1" applyFill="1" applyBorder="1" applyAlignment="1">
      <alignment horizontal="center" vertical="top" wrapText="1"/>
    </xf>
    <xf numFmtId="2" fontId="24" fillId="0" borderId="8" xfId="0" applyNumberFormat="1" applyFont="1" applyFill="1" applyBorder="1" applyAlignment="1">
      <alignment horizontal="center" vertical="top" wrapText="1"/>
    </xf>
    <xf numFmtId="2" fontId="24" fillId="0" borderId="9" xfId="0" applyNumberFormat="1" applyFont="1" applyFill="1" applyBorder="1" applyAlignment="1">
      <alignment horizontal="center" vertical="top" wrapText="1"/>
    </xf>
    <xf numFmtId="2" fontId="24" fillId="0" borderId="7" xfId="0" applyNumberFormat="1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3" fillId="0" borderId="6" xfId="0" applyFont="1" applyBorder="1" applyAlignment="1">
      <alignment horizontal="center" vertical="top" wrapText="1"/>
    </xf>
    <xf numFmtId="0" fontId="23" fillId="0" borderId="13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0" fontId="23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6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8" fillId="0" borderId="0" xfId="0" applyFont="1" applyAlignment="1">
      <alignment horizontal="left" wrapText="1"/>
    </xf>
    <xf numFmtId="0" fontId="11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12" fillId="6" borderId="1" xfId="0" applyFont="1" applyFill="1" applyBorder="1" applyAlignment="1">
      <alignment horizontal="center" vertical="top" wrapText="1"/>
    </xf>
    <xf numFmtId="0" fontId="29" fillId="0" borderId="0" xfId="0" applyFont="1" applyAlignment="1">
      <alignment horizontal="left" wrapText="1"/>
    </xf>
    <xf numFmtId="49" fontId="19" fillId="0" borderId="1" xfId="0" applyNumberFormat="1" applyFont="1" applyBorder="1" applyAlignment="1">
      <alignment horizontal="center" vertical="top" wrapText="1"/>
    </xf>
    <xf numFmtId="49" fontId="19" fillId="0" borderId="6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27" fillId="3" borderId="6" xfId="0" applyFont="1" applyFill="1" applyBorder="1" applyAlignment="1">
      <alignment horizontal="center" vertical="top" wrapText="1"/>
    </xf>
    <xf numFmtId="0" fontId="27" fillId="3" borderId="10" xfId="0" applyFont="1" applyFill="1" applyBorder="1" applyAlignment="1">
      <alignment horizontal="center" vertical="top" wrapText="1"/>
    </xf>
    <xf numFmtId="49" fontId="27" fillId="3" borderId="1" xfId="0" applyNumberFormat="1" applyFont="1" applyFill="1" applyBorder="1" applyAlignment="1">
      <alignment horizontal="center" vertical="top" wrapText="1"/>
    </xf>
    <xf numFmtId="0" fontId="20" fillId="3" borderId="6" xfId="0" applyFont="1" applyFill="1" applyBorder="1" applyAlignment="1">
      <alignment horizontal="center" vertical="center" wrapText="1"/>
    </xf>
    <xf numFmtId="0" fontId="20" fillId="3" borderId="10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top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0" fillId="6" borderId="1" xfId="4" applyFont="1" applyFill="1" applyBorder="1" applyAlignment="1">
      <alignment horizontal="center" vertical="center" wrapText="1"/>
    </xf>
    <xf numFmtId="0" fontId="20" fillId="3" borderId="1" xfId="4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28" fillId="0" borderId="9" xfId="0" applyFont="1" applyBorder="1" applyAlignment="1">
      <alignment horizontal="center" vertical="top" wrapText="1"/>
    </xf>
    <xf numFmtId="0" fontId="28" fillId="0" borderId="7" xfId="0" applyFont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0" fontId="20" fillId="0" borderId="6" xfId="0" applyFont="1" applyBorder="1" applyAlignment="1">
      <alignment horizontal="center" vertical="top" wrapText="1"/>
    </xf>
    <xf numFmtId="0" fontId="28" fillId="0" borderId="10" xfId="0" applyFont="1" applyBorder="1" applyAlignment="1">
      <alignment horizontal="center" vertical="top" wrapText="1"/>
    </xf>
    <xf numFmtId="0" fontId="2" fillId="0" borderId="0" xfId="0" applyFont="1" applyFill="1" applyAlignment="1">
      <alignment horizontal="left" wrapText="1"/>
    </xf>
    <xf numFmtId="49" fontId="27" fillId="0" borderId="1" xfId="0" applyNumberFormat="1" applyFont="1" applyFill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0" fontId="27" fillId="0" borderId="6" xfId="0" applyFont="1" applyFill="1" applyBorder="1" applyAlignment="1">
      <alignment horizontal="center" vertical="top" wrapText="1"/>
    </xf>
    <xf numFmtId="0" fontId="28" fillId="0" borderId="13" xfId="0" applyFont="1" applyBorder="1" applyAlignment="1">
      <alignment horizontal="center" vertical="top" wrapText="1"/>
    </xf>
    <xf numFmtId="0" fontId="27" fillId="0" borderId="8" xfId="0" applyFont="1" applyFill="1" applyBorder="1" applyAlignment="1">
      <alignment horizontal="center" vertical="top" wrapText="1"/>
    </xf>
    <xf numFmtId="0" fontId="27" fillId="0" borderId="9" xfId="0" applyFont="1" applyFill="1" applyBorder="1" applyAlignment="1">
      <alignment horizontal="center" vertical="top" wrapText="1"/>
    </xf>
    <xf numFmtId="0" fontId="27" fillId="0" borderId="7" xfId="0" applyFont="1" applyFill="1" applyBorder="1" applyAlignment="1">
      <alignment horizontal="center" vertical="top" wrapText="1"/>
    </xf>
    <xf numFmtId="0" fontId="29" fillId="0" borderId="9" xfId="0" applyFont="1" applyFill="1" applyBorder="1" applyAlignment="1">
      <alignment horizontal="center" vertical="top" wrapText="1"/>
    </xf>
    <xf numFmtId="0" fontId="29" fillId="0" borderId="7" xfId="0" applyFont="1" applyFill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27" fillId="3" borderId="13" xfId="0" applyFont="1" applyFill="1" applyBorder="1" applyAlignment="1">
      <alignment horizontal="center" vertical="top" wrapText="1"/>
    </xf>
    <xf numFmtId="49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7" fillId="0" borderId="14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7" fillId="3" borderId="8" xfId="0" applyFont="1" applyFill="1" applyBorder="1" applyAlignment="1">
      <alignment horizontal="center" vertical="top" wrapText="1"/>
    </xf>
    <xf numFmtId="0" fontId="27" fillId="3" borderId="9" xfId="0" applyFont="1" applyFill="1" applyBorder="1" applyAlignment="1">
      <alignment horizontal="center" vertical="top" wrapText="1"/>
    </xf>
    <xf numFmtId="0" fontId="27" fillId="3" borderId="7" xfId="0" applyFont="1" applyFill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5" fillId="0" borderId="0" xfId="0" applyFont="1" applyAlignment="1">
      <alignment wrapText="1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_Лист3" xfId="4"/>
    <cellStyle name="Процентный 2" xfId="3"/>
    <cellStyle name="Процент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N20"/>
  <sheetViews>
    <sheetView tabSelected="1" view="pageBreakPreview" zoomScale="80" zoomScaleSheetLayoutView="80" workbookViewId="0">
      <selection activeCell="H17" sqref="H17"/>
    </sheetView>
  </sheetViews>
  <sheetFormatPr defaultRowHeight="15"/>
  <cols>
    <col min="1" max="1" width="58.7109375" style="1" customWidth="1"/>
    <col min="2" max="2" width="33" style="1" customWidth="1"/>
    <col min="3" max="3" width="12" style="1" customWidth="1"/>
    <col min="4" max="4" width="9.28515625" style="1" customWidth="1"/>
    <col min="5" max="5" width="9.5703125" style="1" customWidth="1"/>
    <col min="6" max="6" width="8.28515625" style="1" bestFit="1" customWidth="1"/>
    <col min="7" max="7" width="7.7109375" style="1" customWidth="1"/>
    <col min="8" max="8" width="7.28515625" style="1" customWidth="1"/>
    <col min="9" max="9" width="6.5703125" style="1" customWidth="1"/>
    <col min="10" max="10" width="7" style="1" customWidth="1"/>
    <col min="11" max="11" width="6.85546875" style="1" customWidth="1"/>
    <col min="12" max="13" width="6.7109375" style="1" customWidth="1"/>
    <col min="14" max="19" width="7.7109375" style="1" customWidth="1"/>
    <col min="20" max="21" width="7.140625" style="1" customWidth="1"/>
    <col min="22" max="23" width="7" style="1" customWidth="1"/>
    <col min="24" max="24" width="6.7109375" style="1" customWidth="1"/>
    <col min="25" max="25" width="6.28515625" style="1" customWidth="1"/>
    <col min="26" max="26" width="6.85546875" style="1" customWidth="1"/>
    <col min="27" max="27" width="6.5703125" style="1" customWidth="1"/>
    <col min="28" max="28" width="5.85546875" style="1" customWidth="1"/>
    <col min="29" max="29" width="6.28515625" style="1" customWidth="1"/>
    <col min="30" max="30" width="7.7109375" style="1" customWidth="1"/>
    <col min="31" max="91" width="7.7109375" style="1" hidden="1" customWidth="1"/>
    <col min="92" max="16384" width="9.140625" style="1"/>
  </cols>
  <sheetData>
    <row r="1" spans="1:92" ht="40.15" customHeight="1">
      <c r="A1" s="199" t="s">
        <v>211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92" ht="15.7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92" ht="36.75" customHeight="1">
      <c r="A3" s="202" t="s">
        <v>7</v>
      </c>
      <c r="B3" s="203"/>
      <c r="C3" s="69" t="s">
        <v>176</v>
      </c>
      <c r="D3" s="160" t="s">
        <v>177</v>
      </c>
      <c r="E3" s="174" t="s">
        <v>178</v>
      </c>
      <c r="F3" s="175"/>
      <c r="G3" s="175"/>
      <c r="H3" s="175"/>
      <c r="I3" s="175"/>
      <c r="J3" s="175"/>
      <c r="K3" s="175"/>
      <c r="L3" s="17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  <c r="AC3" s="165"/>
      <c r="AD3" s="165"/>
      <c r="AE3" s="168"/>
      <c r="AF3" s="168"/>
      <c r="AG3" s="168"/>
      <c r="AH3" s="168"/>
      <c r="AI3" s="168"/>
      <c r="AJ3" s="168"/>
      <c r="AK3" s="168"/>
      <c r="AL3" s="168"/>
      <c r="AM3" s="168"/>
      <c r="AN3" s="168"/>
      <c r="AO3" s="168"/>
      <c r="AP3" s="168"/>
      <c r="AQ3" s="168"/>
      <c r="AR3" s="168"/>
      <c r="AS3" s="168"/>
      <c r="AT3" s="168"/>
      <c r="AU3" s="168"/>
      <c r="AV3" s="168"/>
      <c r="AW3" s="168"/>
      <c r="AX3" s="168"/>
      <c r="AY3" s="168"/>
      <c r="AZ3" s="168"/>
      <c r="BA3" s="168"/>
      <c r="BB3" s="168"/>
      <c r="BC3" s="168"/>
      <c r="BD3" s="168"/>
      <c r="BE3" s="168"/>
      <c r="BF3" s="168"/>
      <c r="BG3" s="168"/>
      <c r="BH3" s="168"/>
      <c r="BI3" s="168"/>
      <c r="BJ3" s="168"/>
      <c r="BK3" s="168"/>
      <c r="BL3" s="168"/>
      <c r="BM3" s="168"/>
      <c r="BN3" s="168"/>
      <c r="BO3" s="168"/>
      <c r="BP3" s="168"/>
      <c r="BQ3" s="168"/>
      <c r="BR3" s="168"/>
      <c r="BS3" s="168"/>
      <c r="BT3" s="168"/>
      <c r="BU3" s="168"/>
      <c r="BV3" s="168"/>
      <c r="BW3" s="168"/>
      <c r="BX3" s="168"/>
      <c r="BY3" s="168"/>
      <c r="BZ3" s="168"/>
      <c r="CA3" s="168"/>
      <c r="CB3" s="168"/>
      <c r="CC3" s="168"/>
      <c r="CD3" s="168"/>
      <c r="CE3" s="168"/>
      <c r="CF3" s="168"/>
      <c r="CG3" s="168"/>
      <c r="CH3" s="168"/>
      <c r="CI3" s="168"/>
      <c r="CJ3" s="168"/>
      <c r="CK3" s="168"/>
      <c r="CL3" s="168"/>
      <c r="CM3" s="168"/>
      <c r="CN3" s="171"/>
    </row>
    <row r="4" spans="1:92" s="16" customFormat="1" ht="33.75" customHeight="1">
      <c r="A4" s="202" t="s">
        <v>1</v>
      </c>
      <c r="B4" s="70" t="s">
        <v>3</v>
      </c>
      <c r="C4" s="188">
        <v>1</v>
      </c>
      <c r="D4" s="189">
        <v>1</v>
      </c>
      <c r="E4" s="188">
        <v>1</v>
      </c>
      <c r="F4" s="176"/>
      <c r="G4" s="176"/>
      <c r="H4" s="176"/>
      <c r="I4" s="176"/>
      <c r="J4" s="176"/>
      <c r="K4" s="176"/>
      <c r="L4" s="176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86"/>
      <c r="AB4" s="186"/>
      <c r="AC4" s="186"/>
      <c r="AD4" s="186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69"/>
      <c r="BP4" s="169"/>
      <c r="BQ4" s="169"/>
      <c r="BR4" s="169"/>
      <c r="BS4" s="169"/>
      <c r="BT4" s="169"/>
      <c r="BU4" s="169"/>
      <c r="BV4" s="169"/>
      <c r="BW4" s="169"/>
      <c r="BX4" s="169"/>
      <c r="BY4" s="169"/>
      <c r="BZ4" s="169"/>
      <c r="CA4" s="169"/>
      <c r="CB4" s="169"/>
      <c r="CC4" s="169"/>
      <c r="CD4" s="169"/>
      <c r="CE4" s="169"/>
      <c r="CF4" s="169"/>
      <c r="CG4" s="169"/>
      <c r="CH4" s="169"/>
      <c r="CI4" s="169"/>
      <c r="CJ4" s="169"/>
      <c r="CK4" s="169"/>
      <c r="CL4" s="169"/>
      <c r="CM4" s="169"/>
      <c r="CN4" s="170"/>
    </row>
    <row r="5" spans="1:92" s="16" customFormat="1" ht="33.75" customHeight="1">
      <c r="A5" s="202"/>
      <c r="B5" s="71" t="s">
        <v>212</v>
      </c>
      <c r="C5" s="140">
        <f>'Форма 5'!F8</f>
        <v>29458.799999999999</v>
      </c>
      <c r="D5" s="159">
        <f>'Форма 5'!F9</f>
        <v>482.46</v>
      </c>
      <c r="E5" s="141">
        <f>'Форма 5'!F10</f>
        <v>49.654000000000003</v>
      </c>
      <c r="F5" s="177"/>
      <c r="G5" s="176"/>
      <c r="H5" s="176"/>
      <c r="I5" s="176"/>
      <c r="J5" s="176"/>
      <c r="K5" s="176"/>
      <c r="L5" s="176"/>
      <c r="M5" s="162"/>
      <c r="N5" s="162"/>
      <c r="O5" s="162"/>
      <c r="P5" s="162"/>
      <c r="Q5" s="162"/>
      <c r="R5" s="166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  <c r="BF5" s="169"/>
      <c r="BG5" s="169"/>
      <c r="BH5" s="169"/>
      <c r="BI5" s="169"/>
      <c r="BJ5" s="169"/>
      <c r="BK5" s="169"/>
      <c r="BL5" s="169"/>
      <c r="BM5" s="169"/>
      <c r="BN5" s="169"/>
      <c r="BO5" s="169"/>
      <c r="BP5" s="169"/>
      <c r="BQ5" s="169"/>
      <c r="BR5" s="169"/>
      <c r="BS5" s="169"/>
      <c r="BT5" s="169"/>
      <c r="BU5" s="169"/>
      <c r="BV5" s="169"/>
      <c r="BW5" s="16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9"/>
      <c r="CL5" s="169"/>
      <c r="CM5" s="169"/>
      <c r="CN5" s="170"/>
    </row>
    <row r="6" spans="1:92" ht="33.75" customHeight="1">
      <c r="A6" s="207"/>
      <c r="B6" s="71" t="s">
        <v>213</v>
      </c>
      <c r="C6" s="140">
        <f>'Форма 5'!G8</f>
        <v>29780.2</v>
      </c>
      <c r="D6" s="190">
        <f>'Форма 5'!G9</f>
        <v>517.70699999999999</v>
      </c>
      <c r="E6" s="141">
        <f>'Форма 5'!G10</f>
        <v>50.53</v>
      </c>
      <c r="F6" s="178"/>
      <c r="G6" s="179"/>
      <c r="H6" s="179"/>
      <c r="I6" s="179"/>
      <c r="J6" s="179"/>
      <c r="K6" s="179"/>
      <c r="L6" s="179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P6" s="169"/>
      <c r="AQ6" s="169"/>
      <c r="AR6" s="169"/>
      <c r="AS6" s="169"/>
      <c r="AT6" s="169"/>
      <c r="AU6" s="169"/>
      <c r="AV6" s="169"/>
      <c r="AW6" s="169"/>
      <c r="AX6" s="169"/>
      <c r="AY6" s="169"/>
      <c r="AZ6" s="169"/>
      <c r="BA6" s="169"/>
      <c r="BB6" s="169"/>
      <c r="BC6" s="169"/>
      <c r="BD6" s="169"/>
      <c r="BE6" s="169"/>
      <c r="BF6" s="169"/>
      <c r="BG6" s="169"/>
      <c r="BH6" s="169"/>
      <c r="BI6" s="169"/>
      <c r="BJ6" s="169"/>
      <c r="BK6" s="169"/>
      <c r="BL6" s="169"/>
      <c r="BM6" s="169"/>
      <c r="BN6" s="169"/>
      <c r="BO6" s="169"/>
      <c r="BP6" s="169"/>
      <c r="BQ6" s="169"/>
      <c r="BR6" s="169"/>
      <c r="BS6" s="169"/>
      <c r="BT6" s="169"/>
      <c r="BU6" s="169"/>
      <c r="BV6" s="169"/>
      <c r="BW6" s="169"/>
      <c r="BX6" s="169"/>
      <c r="BY6" s="169"/>
      <c r="BZ6" s="169"/>
      <c r="CA6" s="169"/>
      <c r="CB6" s="169"/>
      <c r="CC6" s="169"/>
      <c r="CD6" s="169"/>
      <c r="CE6" s="169"/>
      <c r="CF6" s="169"/>
      <c r="CG6" s="169"/>
      <c r="CH6" s="169"/>
      <c r="CI6" s="169"/>
      <c r="CJ6" s="169"/>
      <c r="CK6" s="169"/>
      <c r="CL6" s="169"/>
      <c r="CM6" s="169"/>
      <c r="CN6" s="171"/>
    </row>
    <row r="7" spans="1:92" ht="33.75" customHeight="1">
      <c r="A7" s="207"/>
      <c r="B7" s="71" t="s">
        <v>214</v>
      </c>
      <c r="C7" s="191">
        <f>'Форма 5'!H8</f>
        <v>37704.076721149686</v>
      </c>
      <c r="D7" s="191">
        <f>'Форма 5'!H9</f>
        <v>521.16999999999996</v>
      </c>
      <c r="E7" s="192">
        <f>'Форма 5'!H10</f>
        <v>50.6</v>
      </c>
      <c r="F7" s="178"/>
      <c r="G7" s="179"/>
      <c r="H7" s="179"/>
      <c r="I7" s="179"/>
      <c r="J7" s="179"/>
      <c r="K7" s="179"/>
      <c r="L7" s="179"/>
      <c r="M7" s="163"/>
      <c r="N7" s="163"/>
      <c r="O7" s="163"/>
      <c r="P7" s="163"/>
      <c r="Q7" s="163"/>
      <c r="R7" s="167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  <c r="AW7" s="169"/>
      <c r="AX7" s="169"/>
      <c r="AY7" s="169"/>
      <c r="AZ7" s="169"/>
      <c r="BA7" s="169"/>
      <c r="BB7" s="169"/>
      <c r="BC7" s="169"/>
      <c r="BD7" s="169"/>
      <c r="BE7" s="169"/>
      <c r="BF7" s="169"/>
      <c r="BG7" s="169"/>
      <c r="BH7" s="169"/>
      <c r="BI7" s="169"/>
      <c r="BJ7" s="169"/>
      <c r="BK7" s="169"/>
      <c r="BL7" s="169"/>
      <c r="BM7" s="169"/>
      <c r="BN7" s="169"/>
      <c r="BO7" s="169"/>
      <c r="BP7" s="169"/>
      <c r="BQ7" s="169"/>
      <c r="BR7" s="169"/>
      <c r="BS7" s="169"/>
      <c r="BT7" s="169"/>
      <c r="BU7" s="169"/>
      <c r="BV7" s="169"/>
      <c r="BW7" s="169"/>
      <c r="BX7" s="169"/>
      <c r="BY7" s="169"/>
      <c r="BZ7" s="169"/>
      <c r="CA7" s="169"/>
      <c r="CB7" s="169"/>
      <c r="CC7" s="169"/>
      <c r="CD7" s="169"/>
      <c r="CE7" s="169"/>
      <c r="CF7" s="169"/>
      <c r="CG7" s="169"/>
      <c r="CH7" s="169"/>
      <c r="CI7" s="169"/>
      <c r="CJ7" s="169"/>
      <c r="CK7" s="169"/>
      <c r="CL7" s="169"/>
      <c r="CM7" s="169"/>
      <c r="CN7" s="171"/>
    </row>
    <row r="8" spans="1:92" ht="33.75" customHeight="1">
      <c r="A8" s="207"/>
      <c r="B8" s="70" t="s">
        <v>5</v>
      </c>
      <c r="C8" s="161">
        <f>IF(C4=1,C7*C7/C5/C6,C7*C6/C5/C7)</f>
        <v>1.6204437455419742</v>
      </c>
      <c r="D8" s="184">
        <f>IF(D4=1,D7*D7/D5/D6,D7*D6/D5/D7)</f>
        <v>1.0874604410607005</v>
      </c>
      <c r="E8" s="180">
        <f>IF(E4=1,E7*E7/E5/E6,E7*E6/E5/E7)</f>
        <v>1.0204635471884598</v>
      </c>
      <c r="F8" s="181"/>
      <c r="G8" s="181"/>
      <c r="H8" s="181"/>
      <c r="I8" s="181"/>
      <c r="J8" s="181"/>
      <c r="K8" s="181"/>
      <c r="L8" s="181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64"/>
      <c r="X8" s="164"/>
      <c r="Y8" s="164"/>
      <c r="Z8" s="164"/>
      <c r="AA8" s="173"/>
      <c r="AB8" s="173"/>
      <c r="AC8" s="173"/>
      <c r="AD8" s="173"/>
      <c r="AE8" s="173" t="e">
        <f t="shared" ref="AE8:BN8" si="0">IF(AE4=1,AE7*AE7/AE5/AE6,AE7*AE6/AE5/AE7)</f>
        <v>#DIV/0!</v>
      </c>
      <c r="AF8" s="173" t="e">
        <f t="shared" si="0"/>
        <v>#DIV/0!</v>
      </c>
      <c r="AG8" s="173" t="e">
        <f t="shared" si="0"/>
        <v>#DIV/0!</v>
      </c>
      <c r="AH8" s="173" t="e">
        <f t="shared" si="0"/>
        <v>#DIV/0!</v>
      </c>
      <c r="AI8" s="173" t="e">
        <f t="shared" si="0"/>
        <v>#DIV/0!</v>
      </c>
      <c r="AJ8" s="173" t="e">
        <f t="shared" si="0"/>
        <v>#DIV/0!</v>
      </c>
      <c r="AK8" s="173" t="e">
        <f t="shared" si="0"/>
        <v>#DIV/0!</v>
      </c>
      <c r="AL8" s="173" t="e">
        <f t="shared" si="0"/>
        <v>#DIV/0!</v>
      </c>
      <c r="AM8" s="173" t="e">
        <f t="shared" si="0"/>
        <v>#DIV/0!</v>
      </c>
      <c r="AN8" s="173" t="e">
        <f t="shared" si="0"/>
        <v>#DIV/0!</v>
      </c>
      <c r="AO8" s="173" t="e">
        <f t="shared" si="0"/>
        <v>#DIV/0!</v>
      </c>
      <c r="AP8" s="173" t="e">
        <f t="shared" si="0"/>
        <v>#DIV/0!</v>
      </c>
      <c r="AQ8" s="173" t="e">
        <f t="shared" si="0"/>
        <v>#DIV/0!</v>
      </c>
      <c r="AR8" s="173" t="e">
        <f t="shared" si="0"/>
        <v>#DIV/0!</v>
      </c>
      <c r="AS8" s="173" t="e">
        <f t="shared" si="0"/>
        <v>#DIV/0!</v>
      </c>
      <c r="AT8" s="173" t="e">
        <f t="shared" si="0"/>
        <v>#DIV/0!</v>
      </c>
      <c r="AU8" s="173" t="e">
        <f t="shared" si="0"/>
        <v>#DIV/0!</v>
      </c>
      <c r="AV8" s="173" t="e">
        <f t="shared" si="0"/>
        <v>#DIV/0!</v>
      </c>
      <c r="AW8" s="173" t="e">
        <f t="shared" si="0"/>
        <v>#DIV/0!</v>
      </c>
      <c r="AX8" s="173" t="e">
        <f t="shared" si="0"/>
        <v>#DIV/0!</v>
      </c>
      <c r="AY8" s="173" t="e">
        <f t="shared" si="0"/>
        <v>#DIV/0!</v>
      </c>
      <c r="AZ8" s="173" t="e">
        <f t="shared" si="0"/>
        <v>#DIV/0!</v>
      </c>
      <c r="BA8" s="173" t="e">
        <f t="shared" si="0"/>
        <v>#DIV/0!</v>
      </c>
      <c r="BB8" s="173" t="e">
        <f t="shared" si="0"/>
        <v>#DIV/0!</v>
      </c>
      <c r="BC8" s="173" t="e">
        <f t="shared" si="0"/>
        <v>#DIV/0!</v>
      </c>
      <c r="BD8" s="173" t="e">
        <f t="shared" si="0"/>
        <v>#DIV/0!</v>
      </c>
      <c r="BE8" s="173" t="e">
        <f t="shared" si="0"/>
        <v>#DIV/0!</v>
      </c>
      <c r="BF8" s="173" t="e">
        <f t="shared" si="0"/>
        <v>#DIV/0!</v>
      </c>
      <c r="BG8" s="173" t="e">
        <f t="shared" si="0"/>
        <v>#DIV/0!</v>
      </c>
      <c r="BH8" s="173" t="e">
        <f t="shared" si="0"/>
        <v>#DIV/0!</v>
      </c>
      <c r="BI8" s="173" t="e">
        <f t="shared" si="0"/>
        <v>#DIV/0!</v>
      </c>
      <c r="BJ8" s="173" t="e">
        <f t="shared" si="0"/>
        <v>#DIV/0!</v>
      </c>
      <c r="BK8" s="173" t="e">
        <f t="shared" si="0"/>
        <v>#DIV/0!</v>
      </c>
      <c r="BL8" s="173" t="e">
        <f t="shared" si="0"/>
        <v>#DIV/0!</v>
      </c>
      <c r="BM8" s="173" t="e">
        <f t="shared" si="0"/>
        <v>#DIV/0!</v>
      </c>
      <c r="BN8" s="173" t="e">
        <f t="shared" si="0"/>
        <v>#DIV/0!</v>
      </c>
      <c r="BO8" s="173" t="e">
        <f t="shared" ref="BO8:CM8" si="1">IF(BO4=1,BO7*BO7/BO5/BO6,BO7*BO6/BO5/BO7)</f>
        <v>#DIV/0!</v>
      </c>
      <c r="BP8" s="173" t="e">
        <f t="shared" si="1"/>
        <v>#DIV/0!</v>
      </c>
      <c r="BQ8" s="173" t="e">
        <f t="shared" si="1"/>
        <v>#DIV/0!</v>
      </c>
      <c r="BR8" s="173" t="e">
        <f t="shared" si="1"/>
        <v>#DIV/0!</v>
      </c>
      <c r="BS8" s="173" t="e">
        <f t="shared" si="1"/>
        <v>#DIV/0!</v>
      </c>
      <c r="BT8" s="173" t="e">
        <f t="shared" si="1"/>
        <v>#DIV/0!</v>
      </c>
      <c r="BU8" s="173" t="e">
        <f t="shared" si="1"/>
        <v>#DIV/0!</v>
      </c>
      <c r="BV8" s="173" t="e">
        <f t="shared" si="1"/>
        <v>#DIV/0!</v>
      </c>
      <c r="BW8" s="173" t="e">
        <f t="shared" si="1"/>
        <v>#DIV/0!</v>
      </c>
      <c r="BX8" s="173" t="e">
        <f t="shared" si="1"/>
        <v>#DIV/0!</v>
      </c>
      <c r="BY8" s="173" t="e">
        <f t="shared" si="1"/>
        <v>#DIV/0!</v>
      </c>
      <c r="BZ8" s="173" t="e">
        <f t="shared" si="1"/>
        <v>#DIV/0!</v>
      </c>
      <c r="CA8" s="173" t="e">
        <f t="shared" si="1"/>
        <v>#DIV/0!</v>
      </c>
      <c r="CB8" s="173" t="e">
        <f t="shared" si="1"/>
        <v>#DIV/0!</v>
      </c>
      <c r="CC8" s="173" t="e">
        <f t="shared" si="1"/>
        <v>#DIV/0!</v>
      </c>
      <c r="CD8" s="173" t="e">
        <f t="shared" si="1"/>
        <v>#DIV/0!</v>
      </c>
      <c r="CE8" s="173" t="e">
        <f t="shared" si="1"/>
        <v>#DIV/0!</v>
      </c>
      <c r="CF8" s="173" t="e">
        <f t="shared" si="1"/>
        <v>#DIV/0!</v>
      </c>
      <c r="CG8" s="173" t="e">
        <f t="shared" si="1"/>
        <v>#DIV/0!</v>
      </c>
      <c r="CH8" s="173" t="e">
        <f t="shared" si="1"/>
        <v>#DIV/0!</v>
      </c>
      <c r="CI8" s="173" t="e">
        <f t="shared" si="1"/>
        <v>#DIV/0!</v>
      </c>
      <c r="CJ8" s="173" t="e">
        <f t="shared" si="1"/>
        <v>#DIV/0!</v>
      </c>
      <c r="CK8" s="173" t="e">
        <f t="shared" si="1"/>
        <v>#DIV/0!</v>
      </c>
      <c r="CL8" s="173" t="e">
        <f t="shared" si="1"/>
        <v>#DIV/0!</v>
      </c>
      <c r="CM8" s="173" t="e">
        <f t="shared" si="1"/>
        <v>#DIV/0!</v>
      </c>
      <c r="CN8" s="171"/>
    </row>
    <row r="9" spans="1:92" ht="33.75" hidden="1" customHeight="1">
      <c r="A9" s="207"/>
      <c r="B9" s="73"/>
      <c r="C9" s="181">
        <f>IFERROR(C8,0)</f>
        <v>1.6204437455419742</v>
      </c>
      <c r="D9" s="181">
        <f t="shared" ref="D9:E9" si="2">IFERROR(D8,0)</f>
        <v>1.0874604410607005</v>
      </c>
      <c r="E9" s="180">
        <f t="shared" si="2"/>
        <v>1.0204635471884598</v>
      </c>
      <c r="F9" s="181"/>
      <c r="G9" s="181"/>
      <c r="H9" s="181"/>
      <c r="I9" s="181"/>
      <c r="J9" s="181"/>
      <c r="K9" s="181"/>
      <c r="L9" s="181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D9" s="173"/>
      <c r="AE9" s="173">
        <f t="shared" ref="AE9:AL9" si="3">IFERROR(AE8,0)</f>
        <v>0</v>
      </c>
      <c r="AF9" s="173">
        <f t="shared" si="3"/>
        <v>0</v>
      </c>
      <c r="AG9" s="173">
        <f t="shared" si="3"/>
        <v>0</v>
      </c>
      <c r="AH9" s="173">
        <f t="shared" si="3"/>
        <v>0</v>
      </c>
      <c r="AI9" s="173">
        <f t="shared" si="3"/>
        <v>0</v>
      </c>
      <c r="AJ9" s="173">
        <f t="shared" si="3"/>
        <v>0</v>
      </c>
      <c r="AK9" s="173">
        <f t="shared" si="3"/>
        <v>0</v>
      </c>
      <c r="AL9" s="173">
        <f t="shared" si="3"/>
        <v>0</v>
      </c>
      <c r="AM9" s="173">
        <f t="shared" ref="AM9:BN9" si="4">IFERROR(AM8,0)</f>
        <v>0</v>
      </c>
      <c r="AN9" s="173">
        <f t="shared" si="4"/>
        <v>0</v>
      </c>
      <c r="AO9" s="173">
        <f t="shared" si="4"/>
        <v>0</v>
      </c>
      <c r="AP9" s="173">
        <f t="shared" si="4"/>
        <v>0</v>
      </c>
      <c r="AQ9" s="173">
        <f t="shared" si="4"/>
        <v>0</v>
      </c>
      <c r="AR9" s="173">
        <f t="shared" si="4"/>
        <v>0</v>
      </c>
      <c r="AS9" s="173">
        <f t="shared" si="4"/>
        <v>0</v>
      </c>
      <c r="AT9" s="173">
        <f t="shared" si="4"/>
        <v>0</v>
      </c>
      <c r="AU9" s="173">
        <f t="shared" si="4"/>
        <v>0</v>
      </c>
      <c r="AV9" s="173">
        <f t="shared" si="4"/>
        <v>0</v>
      </c>
      <c r="AW9" s="173">
        <f t="shared" si="4"/>
        <v>0</v>
      </c>
      <c r="AX9" s="173">
        <f t="shared" si="4"/>
        <v>0</v>
      </c>
      <c r="AY9" s="173">
        <f t="shared" si="4"/>
        <v>0</v>
      </c>
      <c r="AZ9" s="173">
        <f t="shared" si="4"/>
        <v>0</v>
      </c>
      <c r="BA9" s="173">
        <f t="shared" si="4"/>
        <v>0</v>
      </c>
      <c r="BB9" s="173">
        <f t="shared" si="4"/>
        <v>0</v>
      </c>
      <c r="BC9" s="173">
        <f t="shared" si="4"/>
        <v>0</v>
      </c>
      <c r="BD9" s="173">
        <f t="shared" si="4"/>
        <v>0</v>
      </c>
      <c r="BE9" s="173">
        <f t="shared" si="4"/>
        <v>0</v>
      </c>
      <c r="BF9" s="173">
        <f t="shared" si="4"/>
        <v>0</v>
      </c>
      <c r="BG9" s="173">
        <f t="shared" si="4"/>
        <v>0</v>
      </c>
      <c r="BH9" s="173">
        <f t="shared" si="4"/>
        <v>0</v>
      </c>
      <c r="BI9" s="173">
        <f t="shared" si="4"/>
        <v>0</v>
      </c>
      <c r="BJ9" s="173">
        <f t="shared" si="4"/>
        <v>0</v>
      </c>
      <c r="BK9" s="173">
        <f t="shared" si="4"/>
        <v>0</v>
      </c>
      <c r="BL9" s="173">
        <f t="shared" si="4"/>
        <v>0</v>
      </c>
      <c r="BM9" s="173">
        <f t="shared" si="4"/>
        <v>0</v>
      </c>
      <c r="BN9" s="173">
        <f t="shared" si="4"/>
        <v>0</v>
      </c>
      <c r="BO9" s="173">
        <f t="shared" ref="BO9:CM9" si="5">IFERROR(BO8,0)</f>
        <v>0</v>
      </c>
      <c r="BP9" s="173">
        <f t="shared" si="5"/>
        <v>0</v>
      </c>
      <c r="BQ9" s="173">
        <f t="shared" si="5"/>
        <v>0</v>
      </c>
      <c r="BR9" s="173">
        <f t="shared" si="5"/>
        <v>0</v>
      </c>
      <c r="BS9" s="173">
        <f t="shared" si="5"/>
        <v>0</v>
      </c>
      <c r="BT9" s="173">
        <f t="shared" si="5"/>
        <v>0</v>
      </c>
      <c r="BU9" s="173">
        <f t="shared" si="5"/>
        <v>0</v>
      </c>
      <c r="BV9" s="173">
        <f t="shared" si="5"/>
        <v>0</v>
      </c>
      <c r="BW9" s="173">
        <f t="shared" si="5"/>
        <v>0</v>
      </c>
      <c r="BX9" s="173">
        <f t="shared" si="5"/>
        <v>0</v>
      </c>
      <c r="BY9" s="173">
        <f t="shared" si="5"/>
        <v>0</v>
      </c>
      <c r="BZ9" s="173">
        <f t="shared" si="5"/>
        <v>0</v>
      </c>
      <c r="CA9" s="173">
        <f t="shared" si="5"/>
        <v>0</v>
      </c>
      <c r="CB9" s="173">
        <f t="shared" si="5"/>
        <v>0</v>
      </c>
      <c r="CC9" s="173">
        <f t="shared" si="5"/>
        <v>0</v>
      </c>
      <c r="CD9" s="173">
        <f t="shared" si="5"/>
        <v>0</v>
      </c>
      <c r="CE9" s="173">
        <f t="shared" si="5"/>
        <v>0</v>
      </c>
      <c r="CF9" s="173">
        <f t="shared" si="5"/>
        <v>0</v>
      </c>
      <c r="CG9" s="173">
        <f t="shared" si="5"/>
        <v>0</v>
      </c>
      <c r="CH9" s="173">
        <f t="shared" si="5"/>
        <v>0</v>
      </c>
      <c r="CI9" s="173">
        <f t="shared" si="5"/>
        <v>0</v>
      </c>
      <c r="CJ9" s="173">
        <f t="shared" si="5"/>
        <v>0</v>
      </c>
      <c r="CK9" s="173">
        <f t="shared" si="5"/>
        <v>0</v>
      </c>
      <c r="CL9" s="173">
        <f t="shared" si="5"/>
        <v>0</v>
      </c>
      <c r="CM9" s="173">
        <f t="shared" si="5"/>
        <v>0</v>
      </c>
      <c r="CN9" s="171"/>
    </row>
    <row r="10" spans="1:92" ht="33.75" hidden="1" customHeight="1">
      <c r="A10" s="207"/>
      <c r="B10" s="70"/>
      <c r="C10" s="182">
        <f>IF(C9&gt;0,1,0)</f>
        <v>1</v>
      </c>
      <c r="D10" s="185">
        <f t="shared" ref="D10:E10" si="6">IF(D9&gt;0,1,0)</f>
        <v>1</v>
      </c>
      <c r="E10" s="182">
        <f t="shared" si="6"/>
        <v>1</v>
      </c>
      <c r="F10" s="187"/>
      <c r="G10" s="187"/>
      <c r="H10" s="187"/>
      <c r="I10" s="187"/>
      <c r="J10" s="187"/>
      <c r="K10" s="187"/>
      <c r="L10" s="187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>
        <f t="shared" ref="AE10:AF10" si="7">IF(AE9&gt;0,1,0)</f>
        <v>0</v>
      </c>
      <c r="AF10" s="172">
        <f t="shared" si="7"/>
        <v>0</v>
      </c>
      <c r="AG10" s="172">
        <f t="shared" ref="AG10" si="8">IF(AG9&gt;0,1,0)</f>
        <v>0</v>
      </c>
      <c r="AH10" s="172">
        <f t="shared" ref="AH10:AI10" si="9">IF(AH9&gt;0,1,0)</f>
        <v>0</v>
      </c>
      <c r="AI10" s="172">
        <f t="shared" si="9"/>
        <v>0</v>
      </c>
      <c r="AJ10" s="172">
        <f t="shared" ref="AJ10" si="10">IF(AJ9&gt;0,1,0)</f>
        <v>0</v>
      </c>
      <c r="AK10" s="172">
        <f t="shared" ref="AK10:AL10" si="11">IF(AK9&gt;0,1,0)</f>
        <v>0</v>
      </c>
      <c r="AL10" s="172">
        <f t="shared" si="11"/>
        <v>0</v>
      </c>
      <c r="AM10" s="172">
        <f t="shared" ref="AM10" si="12">IF(AM9&gt;0,1,0)</f>
        <v>0</v>
      </c>
      <c r="AN10" s="172">
        <f t="shared" ref="AN10:AO10" si="13">IF(AN9&gt;0,1,0)</f>
        <v>0</v>
      </c>
      <c r="AO10" s="172">
        <f t="shared" si="13"/>
        <v>0</v>
      </c>
      <c r="AP10" s="172">
        <f t="shared" ref="AP10" si="14">IF(AP9&gt;0,1,0)</f>
        <v>0</v>
      </c>
      <c r="AQ10" s="172">
        <f t="shared" ref="AQ10:AR10" si="15">IF(AQ9&gt;0,1,0)</f>
        <v>0</v>
      </c>
      <c r="AR10" s="172">
        <f t="shared" si="15"/>
        <v>0</v>
      </c>
      <c r="AS10" s="172">
        <f t="shared" ref="AS10" si="16">IF(AS9&gt;0,1,0)</f>
        <v>0</v>
      </c>
      <c r="AT10" s="172">
        <f t="shared" ref="AT10:AU10" si="17">IF(AT9&gt;0,1,0)</f>
        <v>0</v>
      </c>
      <c r="AU10" s="172">
        <f t="shared" si="17"/>
        <v>0</v>
      </c>
      <c r="AV10" s="172">
        <f t="shared" ref="AV10" si="18">IF(AV9&gt;0,1,0)</f>
        <v>0</v>
      </c>
      <c r="AW10" s="172">
        <f t="shared" ref="AW10:AX10" si="19">IF(AW9&gt;0,1,0)</f>
        <v>0</v>
      </c>
      <c r="AX10" s="172">
        <f t="shared" si="19"/>
        <v>0</v>
      </c>
      <c r="AY10" s="172">
        <f t="shared" ref="AY10" si="20">IF(AY9&gt;0,1,0)</f>
        <v>0</v>
      </c>
      <c r="AZ10" s="172">
        <f t="shared" ref="AZ10:BA10" si="21">IF(AZ9&gt;0,1,0)</f>
        <v>0</v>
      </c>
      <c r="BA10" s="172">
        <f t="shared" si="21"/>
        <v>0</v>
      </c>
      <c r="BB10" s="172">
        <f t="shared" ref="BB10" si="22">IF(BB9&gt;0,1,0)</f>
        <v>0</v>
      </c>
      <c r="BC10" s="172">
        <f t="shared" ref="BC10:BD10" si="23">IF(BC9&gt;0,1,0)</f>
        <v>0</v>
      </c>
      <c r="BD10" s="172">
        <f t="shared" si="23"/>
        <v>0</v>
      </c>
      <c r="BE10" s="172">
        <f t="shared" ref="BE10" si="24">IF(BE9&gt;0,1,0)</f>
        <v>0</v>
      </c>
      <c r="BF10" s="172">
        <f t="shared" ref="BF10:BG10" si="25">IF(BF9&gt;0,1,0)</f>
        <v>0</v>
      </c>
      <c r="BG10" s="172">
        <f t="shared" si="25"/>
        <v>0</v>
      </c>
      <c r="BH10" s="172">
        <f t="shared" ref="BH10" si="26">IF(BH9&gt;0,1,0)</f>
        <v>0</v>
      </c>
      <c r="BI10" s="172">
        <f t="shared" ref="BI10:BJ10" si="27">IF(BI9&gt;0,1,0)</f>
        <v>0</v>
      </c>
      <c r="BJ10" s="172">
        <f t="shared" si="27"/>
        <v>0</v>
      </c>
      <c r="BK10" s="172">
        <f t="shared" ref="BK10" si="28">IF(BK9&gt;0,1,0)</f>
        <v>0</v>
      </c>
      <c r="BL10" s="172">
        <f t="shared" ref="BL10:BM10" si="29">IF(BL9&gt;0,1,0)</f>
        <v>0</v>
      </c>
      <c r="BM10" s="172">
        <f t="shared" si="29"/>
        <v>0</v>
      </c>
      <c r="BN10" s="172">
        <f t="shared" ref="BN10" si="30">IF(BN9&gt;0,1,0)</f>
        <v>0</v>
      </c>
      <c r="BO10" s="172">
        <f t="shared" ref="BO10:BP10" si="31">IF(BO9&gt;0,1,0)</f>
        <v>0</v>
      </c>
      <c r="BP10" s="172">
        <f t="shared" si="31"/>
        <v>0</v>
      </c>
      <c r="BQ10" s="172">
        <f t="shared" ref="BQ10" si="32">IF(BQ9&gt;0,1,0)</f>
        <v>0</v>
      </c>
      <c r="BR10" s="172">
        <f t="shared" ref="BR10:BS10" si="33">IF(BR9&gt;0,1,0)</f>
        <v>0</v>
      </c>
      <c r="BS10" s="172">
        <f t="shared" si="33"/>
        <v>0</v>
      </c>
      <c r="BT10" s="172">
        <f t="shared" ref="BT10" si="34">IF(BT9&gt;0,1,0)</f>
        <v>0</v>
      </c>
      <c r="BU10" s="172">
        <f t="shared" ref="BU10:BV10" si="35">IF(BU9&gt;0,1,0)</f>
        <v>0</v>
      </c>
      <c r="BV10" s="172">
        <f t="shared" si="35"/>
        <v>0</v>
      </c>
      <c r="BW10" s="172">
        <f t="shared" ref="BW10" si="36">IF(BW9&gt;0,1,0)</f>
        <v>0</v>
      </c>
      <c r="BX10" s="172">
        <f t="shared" ref="BX10:BY10" si="37">IF(BX9&gt;0,1,0)</f>
        <v>0</v>
      </c>
      <c r="BY10" s="172">
        <f t="shared" si="37"/>
        <v>0</v>
      </c>
      <c r="BZ10" s="172">
        <f t="shared" ref="BZ10" si="38">IF(BZ9&gt;0,1,0)</f>
        <v>0</v>
      </c>
      <c r="CA10" s="172">
        <f t="shared" ref="CA10:CB10" si="39">IF(CA9&gt;0,1,0)</f>
        <v>0</v>
      </c>
      <c r="CB10" s="172">
        <f t="shared" si="39"/>
        <v>0</v>
      </c>
      <c r="CC10" s="172">
        <f t="shared" ref="CC10" si="40">IF(CC9&gt;0,1,0)</f>
        <v>0</v>
      </c>
      <c r="CD10" s="172">
        <f t="shared" ref="CD10:CE10" si="41">IF(CD9&gt;0,1,0)</f>
        <v>0</v>
      </c>
      <c r="CE10" s="172">
        <f t="shared" si="41"/>
        <v>0</v>
      </c>
      <c r="CF10" s="172">
        <f t="shared" ref="CF10" si="42">IF(CF9&gt;0,1,0)</f>
        <v>0</v>
      </c>
      <c r="CG10" s="172">
        <f t="shared" ref="CG10:CH10" si="43">IF(CG9&gt;0,1,0)</f>
        <v>0</v>
      </c>
      <c r="CH10" s="172">
        <f t="shared" si="43"/>
        <v>0</v>
      </c>
      <c r="CI10" s="172">
        <f t="shared" ref="CI10" si="44">IF(CI9&gt;0,1,0)</f>
        <v>0</v>
      </c>
      <c r="CJ10" s="172">
        <f t="shared" ref="CJ10:CK10" si="45">IF(CJ9&gt;0,1,0)</f>
        <v>0</v>
      </c>
      <c r="CK10" s="172">
        <f t="shared" si="45"/>
        <v>0</v>
      </c>
      <c r="CL10" s="172">
        <f t="shared" ref="CL10" si="46">IF(CL9&gt;0,1,0)</f>
        <v>0</v>
      </c>
      <c r="CM10" s="172">
        <f t="shared" ref="CM10" si="47">IF(CM9&gt;0,1,0)</f>
        <v>0</v>
      </c>
      <c r="CN10" s="171"/>
    </row>
    <row r="11" spans="1:92" ht="33.75" hidden="1" customHeight="1">
      <c r="A11" s="207"/>
      <c r="B11" s="70" t="s">
        <v>6</v>
      </c>
      <c r="C11" s="74">
        <v>3</v>
      </c>
      <c r="D11" s="72"/>
      <c r="E11" s="72"/>
      <c r="F11" s="72"/>
      <c r="G11" s="72"/>
      <c r="H11" s="72"/>
      <c r="I11" s="72"/>
      <c r="J11" s="72"/>
      <c r="K11" s="72"/>
      <c r="L11" s="7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</row>
    <row r="12" spans="1:92" ht="33.75" customHeight="1">
      <c r="A12" s="207"/>
      <c r="B12" s="70" t="s">
        <v>0</v>
      </c>
      <c r="C12" s="75">
        <f>SUM(C9:E9)/C11</f>
        <v>1.2427892445970448</v>
      </c>
      <c r="D12" s="76"/>
      <c r="E12" s="76"/>
      <c r="F12" s="76"/>
      <c r="G12" s="76"/>
      <c r="H12" s="76"/>
      <c r="I12" s="76"/>
      <c r="J12" s="68"/>
      <c r="K12" s="68"/>
      <c r="L12" s="68"/>
    </row>
    <row r="13" spans="1:92" ht="38.25" customHeight="1">
      <c r="A13" s="208" t="s">
        <v>4</v>
      </c>
      <c r="B13" s="208"/>
      <c r="C13" s="208"/>
      <c r="D13" s="208"/>
      <c r="E13" s="208"/>
      <c r="F13" s="208"/>
      <c r="G13" s="208"/>
      <c r="H13" s="208"/>
      <c r="I13" s="208"/>
      <c r="J13" s="68"/>
      <c r="K13" s="68"/>
      <c r="L13" s="68"/>
    </row>
    <row r="14" spans="1:92" ht="15" customHeight="1">
      <c r="A14" s="77"/>
      <c r="B14" s="77"/>
      <c r="C14" s="77"/>
      <c r="D14" s="77"/>
      <c r="E14" s="77"/>
      <c r="F14" s="77"/>
      <c r="G14" s="77"/>
      <c r="H14" s="77"/>
      <c r="I14" s="77"/>
      <c r="J14" s="68"/>
      <c r="K14" s="68"/>
      <c r="L14" s="68"/>
    </row>
    <row r="15" spans="1:92" ht="40.5" hidden="1" customHeight="1">
      <c r="A15" s="97" t="s">
        <v>2</v>
      </c>
      <c r="B15" s="71" t="s">
        <v>175</v>
      </c>
      <c r="C15" s="78" t="e">
        <f>#REF!+#REF!+#REF!+#REF!</f>
        <v>#REF!</v>
      </c>
      <c r="D15" s="68"/>
      <c r="E15" s="68"/>
      <c r="F15" s="68"/>
      <c r="G15" s="68"/>
      <c r="H15" s="68"/>
      <c r="I15" s="68"/>
      <c r="J15" s="68"/>
      <c r="K15" s="68"/>
      <c r="L15" s="68"/>
    </row>
    <row r="16" spans="1:92" ht="40.5" customHeight="1">
      <c r="A16" s="209" t="s">
        <v>2</v>
      </c>
      <c r="B16" s="71" t="s">
        <v>213</v>
      </c>
      <c r="C16" s="78">
        <v>276</v>
      </c>
      <c r="D16" s="68"/>
      <c r="E16" s="68"/>
      <c r="F16" s="68"/>
      <c r="G16" s="68"/>
      <c r="H16" s="68"/>
      <c r="I16" s="68"/>
      <c r="J16" s="68"/>
      <c r="K16" s="68"/>
      <c r="L16" s="68"/>
    </row>
    <row r="17" spans="1:12" ht="40.5" customHeight="1">
      <c r="A17" s="210"/>
      <c r="B17" s="71" t="s">
        <v>214</v>
      </c>
      <c r="C17" s="79">
        <v>174.9</v>
      </c>
      <c r="D17" s="68"/>
      <c r="E17" s="68"/>
      <c r="F17" s="68"/>
      <c r="G17" s="68"/>
      <c r="H17" s="68"/>
      <c r="I17" s="68"/>
      <c r="J17" s="68"/>
      <c r="K17" s="68"/>
      <c r="L17" s="68"/>
    </row>
    <row r="18" spans="1:12" ht="22.5" customHeight="1" thickBot="1">
      <c r="A18" s="204">
        <f>C17/C16</f>
        <v>0.6336956521739131</v>
      </c>
      <c r="B18" s="205"/>
      <c r="C18" s="206"/>
      <c r="D18" s="68"/>
      <c r="E18" s="68"/>
      <c r="F18" s="68"/>
      <c r="G18" s="68"/>
      <c r="H18" s="68"/>
      <c r="I18" s="68"/>
      <c r="J18" s="68"/>
      <c r="K18" s="68"/>
      <c r="L18" s="68"/>
    </row>
    <row r="19" spans="1:12" ht="21.75" customHeight="1">
      <c r="A19" s="68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</row>
    <row r="20" spans="1:12" ht="33" customHeight="1">
      <c r="A20" s="80" t="s">
        <v>179</v>
      </c>
      <c r="B20" s="198">
        <f>A18*C12</f>
        <v>0.78755014086964914</v>
      </c>
      <c r="C20" s="198"/>
      <c r="D20" s="200" t="str">
        <f>IF(B20&gt;0.95,"высокоэффективная", IF(B20&gt;=0.8,"эффективная", IF(B20&lt;0.4,"неэффективная","уровень эффективности удовлетворительный")))</f>
        <v>уровень эффективности удовлетворительный</v>
      </c>
      <c r="E20" s="201"/>
      <c r="F20" s="201"/>
      <c r="G20" s="201"/>
      <c r="H20" s="201"/>
      <c r="I20" s="201"/>
      <c r="J20" s="201"/>
      <c r="K20" s="68"/>
      <c r="L20" s="68"/>
    </row>
  </sheetData>
  <sheetProtection formatCells="0"/>
  <mergeCells count="8">
    <mergeCell ref="B20:C20"/>
    <mergeCell ref="A1:L1"/>
    <mergeCell ref="D20:J20"/>
    <mergeCell ref="A3:B3"/>
    <mergeCell ref="A18:C18"/>
    <mergeCell ref="A4:A12"/>
    <mergeCell ref="A13:I13"/>
    <mergeCell ref="A16:A17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S34"/>
  <sheetViews>
    <sheetView view="pageBreakPreview" topLeftCell="A13" zoomScale="70" zoomScaleSheetLayoutView="70" workbookViewId="0">
      <selection activeCell="N31" sqref="N31"/>
    </sheetView>
  </sheetViews>
  <sheetFormatPr defaultRowHeight="15"/>
  <cols>
    <col min="1" max="1" width="4.5703125" style="30" customWidth="1"/>
    <col min="2" max="2" width="3.42578125" style="30" customWidth="1"/>
    <col min="3" max="3" width="4.7109375" style="30" customWidth="1"/>
    <col min="4" max="4" width="4.85546875" style="30" customWidth="1"/>
    <col min="5" max="5" width="42" style="30" customWidth="1"/>
    <col min="6" max="6" width="28.5703125" style="30" customWidth="1"/>
    <col min="7" max="7" width="6.42578125" style="30" customWidth="1"/>
    <col min="8" max="8" width="4.42578125" style="30" customWidth="1"/>
    <col min="9" max="9" width="4.85546875" style="30" customWidth="1"/>
    <col min="10" max="10" width="12.28515625" style="30" bestFit="1" customWidth="1"/>
    <col min="11" max="11" width="5.7109375" style="30" customWidth="1"/>
    <col min="12" max="12" width="10.85546875" style="47" customWidth="1"/>
    <col min="13" max="14" width="10.7109375" style="47" customWidth="1"/>
    <col min="15" max="15" width="9.7109375" style="30" customWidth="1"/>
    <col min="16" max="16" width="9.42578125" style="139" customWidth="1"/>
    <col min="17" max="16384" width="9.140625" style="30"/>
  </cols>
  <sheetData>
    <row r="2" spans="1:19" ht="32.25" customHeight="1">
      <c r="A2" s="240" t="s">
        <v>193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</row>
    <row r="3" spans="1:19">
      <c r="A3" s="31"/>
      <c r="B3" s="31"/>
      <c r="C3" s="31"/>
      <c r="D3" s="32"/>
      <c r="E3" s="32"/>
      <c r="F3" s="32"/>
      <c r="G3" s="32"/>
      <c r="H3" s="32"/>
      <c r="I3" s="32"/>
      <c r="J3" s="32"/>
      <c r="K3" s="32"/>
      <c r="L3" s="43"/>
      <c r="M3" s="43"/>
      <c r="N3" s="43"/>
      <c r="O3" s="33"/>
    </row>
    <row r="4" spans="1:19" ht="61.5" customHeight="1">
      <c r="A4" s="241" t="s">
        <v>8</v>
      </c>
      <c r="B4" s="241"/>
      <c r="C4" s="241"/>
      <c r="D4" s="241"/>
      <c r="E4" s="241" t="s">
        <v>9</v>
      </c>
      <c r="F4" s="241" t="s">
        <v>10</v>
      </c>
      <c r="G4" s="241" t="s">
        <v>11</v>
      </c>
      <c r="H4" s="241"/>
      <c r="I4" s="241"/>
      <c r="J4" s="241"/>
      <c r="K4" s="241"/>
      <c r="L4" s="242" t="s">
        <v>12</v>
      </c>
      <c r="M4" s="243"/>
      <c r="N4" s="244"/>
      <c r="O4" s="245" t="s">
        <v>13</v>
      </c>
      <c r="P4" s="245"/>
    </row>
    <row r="5" spans="1:19" ht="78" customHeight="1">
      <c r="A5" s="34" t="s">
        <v>14</v>
      </c>
      <c r="B5" s="34" t="s">
        <v>15</v>
      </c>
      <c r="C5" s="34" t="s">
        <v>16</v>
      </c>
      <c r="D5" s="34" t="s">
        <v>17</v>
      </c>
      <c r="E5" s="241"/>
      <c r="F5" s="241"/>
      <c r="G5" s="34" t="s">
        <v>18</v>
      </c>
      <c r="H5" s="34" t="s">
        <v>19</v>
      </c>
      <c r="I5" s="34" t="s">
        <v>20</v>
      </c>
      <c r="J5" s="34" t="s">
        <v>21</v>
      </c>
      <c r="K5" s="34" t="s">
        <v>22</v>
      </c>
      <c r="L5" s="193" t="s">
        <v>206</v>
      </c>
      <c r="M5" s="193" t="s">
        <v>207</v>
      </c>
      <c r="N5" s="193" t="s">
        <v>24</v>
      </c>
      <c r="O5" s="193" t="s">
        <v>208</v>
      </c>
      <c r="P5" s="183" t="s">
        <v>209</v>
      </c>
    </row>
    <row r="6" spans="1:19" s="38" customFormat="1" ht="15" customHeight="1">
      <c r="A6" s="218" t="s">
        <v>45</v>
      </c>
      <c r="B6" s="238">
        <v>0</v>
      </c>
      <c r="C6" s="238"/>
      <c r="D6" s="238"/>
      <c r="E6" s="235" t="s">
        <v>102</v>
      </c>
      <c r="F6" s="37" t="s">
        <v>26</v>
      </c>
      <c r="G6" s="37"/>
      <c r="H6" s="197"/>
      <c r="I6" s="197"/>
      <c r="J6" s="197"/>
      <c r="K6" s="37"/>
      <c r="L6" s="44">
        <f>L10+L15+L18+L24+L31+L27</f>
        <v>512</v>
      </c>
      <c r="M6" s="150">
        <f t="shared" ref="M6:N6" si="0">M10+M15+M18+M24+M31+M27</f>
        <v>276</v>
      </c>
      <c r="N6" s="150">
        <f t="shared" si="0"/>
        <v>174.9</v>
      </c>
      <c r="O6" s="44">
        <f>N6/L6*100</f>
        <v>34.16015625</v>
      </c>
      <c r="P6" s="195">
        <f>N6/M6*100</f>
        <v>63.369565217391312</v>
      </c>
    </row>
    <row r="7" spans="1:19" s="38" customFormat="1" ht="39.75" customHeight="1">
      <c r="A7" s="220"/>
      <c r="B7" s="239"/>
      <c r="C7" s="239"/>
      <c r="D7" s="239"/>
      <c r="E7" s="236"/>
      <c r="F7" s="48" t="s">
        <v>103</v>
      </c>
      <c r="G7" s="99">
        <v>280</v>
      </c>
      <c r="H7" s="110"/>
      <c r="I7" s="110"/>
      <c r="J7" s="110"/>
      <c r="K7" s="99"/>
      <c r="L7" s="100">
        <f>L25+L28+L31</f>
        <v>272</v>
      </c>
      <c r="M7" s="100">
        <f t="shared" ref="M7:N7" si="1">M25+M28+M31</f>
        <v>136</v>
      </c>
      <c r="N7" s="100">
        <f t="shared" si="1"/>
        <v>49.9</v>
      </c>
      <c r="O7" s="150">
        <f t="shared" ref="O7:O33" si="2">N7/L7*100</f>
        <v>18.345588235294116</v>
      </c>
      <c r="P7" s="195">
        <f t="shared" ref="P7:P33" si="3">N7/M7*100</f>
        <v>36.691176470588232</v>
      </c>
    </row>
    <row r="8" spans="1:19" s="149" customFormat="1" ht="20.25" customHeight="1">
      <c r="A8" s="220"/>
      <c r="B8" s="239"/>
      <c r="C8" s="239"/>
      <c r="D8" s="239"/>
      <c r="E8" s="236"/>
      <c r="F8" s="148" t="s">
        <v>215</v>
      </c>
      <c r="G8" s="99">
        <v>283</v>
      </c>
      <c r="H8" s="110"/>
      <c r="I8" s="110"/>
      <c r="J8" s="110"/>
      <c r="K8" s="99"/>
      <c r="L8" s="100">
        <f>L17</f>
        <v>10</v>
      </c>
      <c r="M8" s="100">
        <f t="shared" ref="M8:N8" si="4">M17</f>
        <v>10</v>
      </c>
      <c r="N8" s="100">
        <f t="shared" si="4"/>
        <v>5</v>
      </c>
      <c r="O8" s="150">
        <f t="shared" si="2"/>
        <v>50</v>
      </c>
      <c r="P8" s="195">
        <f t="shared" si="3"/>
        <v>50</v>
      </c>
    </row>
    <row r="9" spans="1:19" s="149" customFormat="1" ht="21.75" customHeight="1">
      <c r="A9" s="219"/>
      <c r="B9" s="226"/>
      <c r="C9" s="226"/>
      <c r="D9" s="226"/>
      <c r="E9" s="237"/>
      <c r="F9" s="148" t="s">
        <v>216</v>
      </c>
      <c r="G9" s="99">
        <v>285</v>
      </c>
      <c r="H9" s="110"/>
      <c r="I9" s="110"/>
      <c r="J9" s="110"/>
      <c r="K9" s="99"/>
      <c r="L9" s="100">
        <f>L12+L19</f>
        <v>180</v>
      </c>
      <c r="M9" s="100">
        <f t="shared" ref="M9:N9" si="5">M12+M19</f>
        <v>130</v>
      </c>
      <c r="N9" s="100">
        <f t="shared" si="5"/>
        <v>120</v>
      </c>
      <c r="O9" s="150">
        <f t="shared" si="2"/>
        <v>66.666666666666657</v>
      </c>
      <c r="P9" s="195">
        <f t="shared" si="3"/>
        <v>92.307692307692307</v>
      </c>
      <c r="S9" s="157"/>
    </row>
    <row r="10" spans="1:19" ht="15" customHeight="1">
      <c r="A10" s="218" t="s">
        <v>45</v>
      </c>
      <c r="B10" s="216">
        <v>0</v>
      </c>
      <c r="C10" s="218" t="s">
        <v>98</v>
      </c>
      <c r="D10" s="216"/>
      <c r="E10" s="232" t="s">
        <v>217</v>
      </c>
      <c r="F10" s="52" t="s">
        <v>26</v>
      </c>
      <c r="G10" s="101"/>
      <c r="H10" s="107"/>
      <c r="I10" s="107"/>
      <c r="J10" s="107" t="s">
        <v>262</v>
      </c>
      <c r="K10" s="101"/>
      <c r="L10" s="100">
        <f>L11+L12</f>
        <v>200</v>
      </c>
      <c r="M10" s="100">
        <f t="shared" ref="M10:N10" si="6">M11+M12</f>
        <v>100</v>
      </c>
      <c r="N10" s="100">
        <f t="shared" si="6"/>
        <v>100</v>
      </c>
      <c r="O10" s="150">
        <f t="shared" si="2"/>
        <v>50</v>
      </c>
      <c r="P10" s="195">
        <f t="shared" si="3"/>
        <v>100</v>
      </c>
    </row>
    <row r="11" spans="1:19" ht="33" customHeight="1">
      <c r="A11" s="220"/>
      <c r="B11" s="221"/>
      <c r="C11" s="220"/>
      <c r="D11" s="221"/>
      <c r="E11" s="233"/>
      <c r="F11" s="52" t="s">
        <v>103</v>
      </c>
      <c r="G11" s="101">
        <v>280</v>
      </c>
      <c r="H11" s="107"/>
      <c r="I11" s="107"/>
      <c r="J11" s="107"/>
      <c r="K11" s="101"/>
      <c r="L11" s="45">
        <f>L13</f>
        <v>50</v>
      </c>
      <c r="M11" s="152">
        <f t="shared" ref="M11:N11" si="7">M13</f>
        <v>0</v>
      </c>
      <c r="N11" s="152">
        <f t="shared" si="7"/>
        <v>0</v>
      </c>
      <c r="O11" s="150">
        <f t="shared" si="2"/>
        <v>0</v>
      </c>
      <c r="P11" s="195">
        <v>0</v>
      </c>
    </row>
    <row r="12" spans="1:19" s="146" customFormat="1" ht="18" customHeight="1">
      <c r="A12" s="219"/>
      <c r="B12" s="217"/>
      <c r="C12" s="219"/>
      <c r="D12" s="217"/>
      <c r="E12" s="234"/>
      <c r="F12" s="147" t="s">
        <v>216</v>
      </c>
      <c r="G12" s="101">
        <v>285</v>
      </c>
      <c r="H12" s="107"/>
      <c r="I12" s="107"/>
      <c r="J12" s="107"/>
      <c r="K12" s="101"/>
      <c r="L12" s="152">
        <f>L14</f>
        <v>150</v>
      </c>
      <c r="M12" s="152">
        <f t="shared" ref="M12:N12" si="8">M14</f>
        <v>100</v>
      </c>
      <c r="N12" s="152">
        <f t="shared" si="8"/>
        <v>100</v>
      </c>
      <c r="O12" s="150">
        <f t="shared" si="2"/>
        <v>66.666666666666657</v>
      </c>
      <c r="P12" s="195">
        <f t="shared" si="3"/>
        <v>100</v>
      </c>
    </row>
    <row r="13" spans="1:19" ht="75" customHeight="1">
      <c r="A13" s="218" t="s">
        <v>45</v>
      </c>
      <c r="B13" s="216">
        <v>0</v>
      </c>
      <c r="C13" s="218" t="s">
        <v>98</v>
      </c>
      <c r="D13" s="216">
        <v>6</v>
      </c>
      <c r="E13" s="214" t="s">
        <v>104</v>
      </c>
      <c r="F13" s="52" t="s">
        <v>103</v>
      </c>
      <c r="G13" s="101">
        <v>280</v>
      </c>
      <c r="H13" s="107" t="s">
        <v>101</v>
      </c>
      <c r="I13" s="107">
        <v>12</v>
      </c>
      <c r="J13" s="107" t="s">
        <v>192</v>
      </c>
      <c r="K13" s="101">
        <v>244</v>
      </c>
      <c r="L13" s="45">
        <v>50</v>
      </c>
      <c r="M13" s="45">
        <v>0</v>
      </c>
      <c r="N13" s="45">
        <v>0</v>
      </c>
      <c r="O13" s="150">
        <f t="shared" si="2"/>
        <v>0</v>
      </c>
      <c r="P13" s="195">
        <v>0</v>
      </c>
    </row>
    <row r="14" spans="1:19" s="146" customFormat="1">
      <c r="A14" s="219"/>
      <c r="B14" s="217"/>
      <c r="C14" s="219"/>
      <c r="D14" s="217"/>
      <c r="E14" s="215"/>
      <c r="F14" s="147" t="s">
        <v>216</v>
      </c>
      <c r="G14" s="101">
        <v>285</v>
      </c>
      <c r="H14" s="107" t="s">
        <v>114</v>
      </c>
      <c r="I14" s="107">
        <v>4</v>
      </c>
      <c r="J14" s="107" t="s">
        <v>192</v>
      </c>
      <c r="K14" s="101">
        <v>612</v>
      </c>
      <c r="L14" s="152">
        <v>150</v>
      </c>
      <c r="M14" s="152">
        <v>100</v>
      </c>
      <c r="N14" s="152">
        <v>100</v>
      </c>
      <c r="O14" s="150">
        <f t="shared" si="2"/>
        <v>66.666666666666657</v>
      </c>
      <c r="P14" s="195">
        <f t="shared" si="3"/>
        <v>100</v>
      </c>
    </row>
    <row r="15" spans="1:19">
      <c r="A15" s="218" t="s">
        <v>45</v>
      </c>
      <c r="B15" s="216">
        <v>0</v>
      </c>
      <c r="C15" s="218" t="s">
        <v>99</v>
      </c>
      <c r="D15" s="216"/>
      <c r="E15" s="249" t="s">
        <v>105</v>
      </c>
      <c r="F15" s="52" t="s">
        <v>26</v>
      </c>
      <c r="G15" s="101"/>
      <c r="H15" s="107"/>
      <c r="I15" s="107"/>
      <c r="J15" s="107" t="s">
        <v>261</v>
      </c>
      <c r="K15" s="101"/>
      <c r="L15" s="156">
        <f>L16</f>
        <v>10</v>
      </c>
      <c r="M15" s="156">
        <f t="shared" ref="M15:N15" si="9">M16</f>
        <v>10</v>
      </c>
      <c r="N15" s="156">
        <f t="shared" si="9"/>
        <v>5</v>
      </c>
      <c r="O15" s="150">
        <f t="shared" si="2"/>
        <v>50</v>
      </c>
      <c r="P15" s="195">
        <f t="shared" si="3"/>
        <v>50</v>
      </c>
    </row>
    <row r="16" spans="1:19" ht="30.75" customHeight="1">
      <c r="A16" s="219"/>
      <c r="B16" s="217"/>
      <c r="C16" s="219"/>
      <c r="D16" s="217"/>
      <c r="E16" s="225"/>
      <c r="F16" s="147" t="s">
        <v>215</v>
      </c>
      <c r="G16" s="101">
        <v>283</v>
      </c>
      <c r="H16" s="107"/>
      <c r="I16" s="107"/>
      <c r="J16" s="107"/>
      <c r="K16" s="101"/>
      <c r="L16" s="153">
        <f>L17</f>
        <v>10</v>
      </c>
      <c r="M16" s="153">
        <f t="shared" ref="M16:N16" si="10">M17</f>
        <v>10</v>
      </c>
      <c r="N16" s="153">
        <f t="shared" si="10"/>
        <v>5</v>
      </c>
      <c r="O16" s="150">
        <f t="shared" si="2"/>
        <v>50</v>
      </c>
      <c r="P16" s="195">
        <f t="shared" si="3"/>
        <v>50</v>
      </c>
    </row>
    <row r="17" spans="1:19" ht="60.75" customHeight="1">
      <c r="A17" s="56" t="s">
        <v>45</v>
      </c>
      <c r="B17" s="51">
        <v>0</v>
      </c>
      <c r="C17" s="56" t="s">
        <v>99</v>
      </c>
      <c r="D17" s="35">
        <v>1</v>
      </c>
      <c r="E17" s="50" t="s">
        <v>106</v>
      </c>
      <c r="F17" s="147" t="s">
        <v>215</v>
      </c>
      <c r="G17" s="101">
        <v>283</v>
      </c>
      <c r="H17" s="111" t="s">
        <v>101</v>
      </c>
      <c r="I17" s="111">
        <v>12</v>
      </c>
      <c r="J17" s="107" t="s">
        <v>191</v>
      </c>
      <c r="K17" s="104">
        <v>244</v>
      </c>
      <c r="L17" s="46">
        <v>10</v>
      </c>
      <c r="M17" s="45">
        <v>10</v>
      </c>
      <c r="N17" s="45">
        <v>5</v>
      </c>
      <c r="O17" s="150">
        <f t="shared" si="2"/>
        <v>50</v>
      </c>
      <c r="P17" s="195">
        <f t="shared" si="3"/>
        <v>50</v>
      </c>
      <c r="S17" s="151"/>
    </row>
    <row r="18" spans="1:19">
      <c r="A18" s="218" t="s">
        <v>45</v>
      </c>
      <c r="B18" s="216">
        <v>0</v>
      </c>
      <c r="C18" s="218" t="s">
        <v>100</v>
      </c>
      <c r="D18" s="216"/>
      <c r="E18" s="246" t="s">
        <v>107</v>
      </c>
      <c r="F18" s="29" t="s">
        <v>26</v>
      </c>
      <c r="G18" s="102"/>
      <c r="H18" s="108"/>
      <c r="I18" s="108"/>
      <c r="J18" s="108" t="s">
        <v>260</v>
      </c>
      <c r="K18" s="102"/>
      <c r="L18" s="155">
        <f>L19</f>
        <v>30</v>
      </c>
      <c r="M18" s="155">
        <f t="shared" ref="M18:N18" si="11">M19</f>
        <v>30</v>
      </c>
      <c r="N18" s="155">
        <f t="shared" si="11"/>
        <v>20</v>
      </c>
      <c r="O18" s="150">
        <f t="shared" si="2"/>
        <v>66.666666666666657</v>
      </c>
      <c r="P18" s="195">
        <f t="shared" si="3"/>
        <v>66.666666666666657</v>
      </c>
    </row>
    <row r="19" spans="1:19" s="146" customFormat="1">
      <c r="A19" s="220"/>
      <c r="B19" s="221"/>
      <c r="C19" s="220"/>
      <c r="D19" s="221"/>
      <c r="E19" s="247"/>
      <c r="F19" s="147" t="s">
        <v>216</v>
      </c>
      <c r="G19" s="101">
        <v>285</v>
      </c>
      <c r="H19" s="108"/>
      <c r="I19" s="108"/>
      <c r="J19" s="108"/>
      <c r="K19" s="102"/>
      <c r="L19" s="196">
        <f>L23</f>
        <v>30</v>
      </c>
      <c r="M19" s="196">
        <f t="shared" ref="M19:N19" si="12">M23</f>
        <v>30</v>
      </c>
      <c r="N19" s="196">
        <f t="shared" si="12"/>
        <v>20</v>
      </c>
      <c r="O19" s="150">
        <f t="shared" si="2"/>
        <v>66.666666666666657</v>
      </c>
      <c r="P19" s="195">
        <f t="shared" si="3"/>
        <v>66.666666666666657</v>
      </c>
    </row>
    <row r="20" spans="1:19" ht="30.75" customHeight="1">
      <c r="A20" s="219"/>
      <c r="B20" s="217"/>
      <c r="C20" s="219"/>
      <c r="D20" s="217"/>
      <c r="E20" s="248"/>
      <c r="F20" s="49" t="s">
        <v>103</v>
      </c>
      <c r="G20" s="101">
        <v>280</v>
      </c>
      <c r="H20" s="108"/>
      <c r="I20" s="108"/>
      <c r="J20" s="108"/>
      <c r="K20" s="102"/>
      <c r="L20" s="46">
        <v>0</v>
      </c>
      <c r="M20" s="153">
        <v>0</v>
      </c>
      <c r="N20" s="153">
        <v>0</v>
      </c>
      <c r="O20" s="153">
        <v>0</v>
      </c>
      <c r="P20" s="153">
        <v>0</v>
      </c>
    </row>
    <row r="21" spans="1:19" ht="33" customHeight="1">
      <c r="A21" s="57" t="s">
        <v>45</v>
      </c>
      <c r="B21" s="52">
        <v>0</v>
      </c>
      <c r="C21" s="57" t="s">
        <v>100</v>
      </c>
      <c r="D21" s="57">
        <v>1</v>
      </c>
      <c r="E21" s="40" t="s">
        <v>108</v>
      </c>
      <c r="F21" s="39" t="s">
        <v>103</v>
      </c>
      <c r="G21" s="103">
        <v>280</v>
      </c>
      <c r="H21" s="109" t="s">
        <v>101</v>
      </c>
      <c r="I21" s="109">
        <v>12</v>
      </c>
      <c r="J21" s="109" t="s">
        <v>190</v>
      </c>
      <c r="K21" s="103">
        <v>244</v>
      </c>
      <c r="L21" s="153">
        <v>0</v>
      </c>
      <c r="M21" s="153">
        <v>0</v>
      </c>
      <c r="N21" s="153">
        <v>0</v>
      </c>
      <c r="O21" s="153">
        <v>0</v>
      </c>
      <c r="P21" s="153">
        <v>0</v>
      </c>
    </row>
    <row r="22" spans="1:19" ht="35.25" customHeight="1">
      <c r="A22" s="212" t="s">
        <v>45</v>
      </c>
      <c r="B22" s="213">
        <v>0</v>
      </c>
      <c r="C22" s="212" t="s">
        <v>100</v>
      </c>
      <c r="D22" s="212" t="s">
        <v>90</v>
      </c>
      <c r="E22" s="211" t="s">
        <v>48</v>
      </c>
      <c r="F22" s="98" t="s">
        <v>103</v>
      </c>
      <c r="G22" s="101">
        <v>280</v>
      </c>
      <c r="H22" s="111" t="s">
        <v>101</v>
      </c>
      <c r="I22" s="111">
        <v>12</v>
      </c>
      <c r="J22" s="109" t="s">
        <v>190</v>
      </c>
      <c r="K22" s="104">
        <v>244</v>
      </c>
      <c r="L22" s="153">
        <v>0</v>
      </c>
      <c r="M22" s="153">
        <v>0</v>
      </c>
      <c r="N22" s="153">
        <v>0</v>
      </c>
      <c r="O22" s="153">
        <v>0</v>
      </c>
      <c r="P22" s="153">
        <v>0</v>
      </c>
    </row>
    <row r="23" spans="1:19" s="146" customFormat="1" ht="23.25" customHeight="1">
      <c r="A23" s="212"/>
      <c r="B23" s="213"/>
      <c r="C23" s="212"/>
      <c r="D23" s="212"/>
      <c r="E23" s="211"/>
      <c r="F23" s="147" t="s">
        <v>216</v>
      </c>
      <c r="G23" s="101">
        <v>285</v>
      </c>
      <c r="H23" s="111" t="s">
        <v>114</v>
      </c>
      <c r="I23" s="111">
        <v>4</v>
      </c>
      <c r="J23" s="109" t="s">
        <v>190</v>
      </c>
      <c r="K23" s="104">
        <v>612</v>
      </c>
      <c r="L23" s="117">
        <v>30</v>
      </c>
      <c r="M23" s="152">
        <v>30</v>
      </c>
      <c r="N23" s="152">
        <v>20</v>
      </c>
      <c r="O23" s="150">
        <f t="shared" si="2"/>
        <v>66.666666666666657</v>
      </c>
      <c r="P23" s="195">
        <f t="shared" si="3"/>
        <v>66.666666666666657</v>
      </c>
    </row>
    <row r="24" spans="1:19" s="38" customFormat="1" ht="15" customHeight="1">
      <c r="A24" s="220" t="s">
        <v>45</v>
      </c>
      <c r="B24" s="221">
        <v>0</v>
      </c>
      <c r="C24" s="220" t="s">
        <v>109</v>
      </c>
      <c r="D24" s="222"/>
      <c r="E24" s="224" t="s">
        <v>196</v>
      </c>
      <c r="F24" s="39" t="s">
        <v>26</v>
      </c>
      <c r="G24" s="99"/>
      <c r="H24" s="110"/>
      <c r="I24" s="110"/>
      <c r="J24" s="110" t="s">
        <v>259</v>
      </c>
      <c r="K24" s="99"/>
      <c r="L24" s="100">
        <f>L25</f>
        <v>100</v>
      </c>
      <c r="M24" s="100">
        <f t="shared" ref="M24:N25" si="13">M25</f>
        <v>48</v>
      </c>
      <c r="N24" s="100">
        <f t="shared" si="13"/>
        <v>45.3</v>
      </c>
      <c r="O24" s="150">
        <f t="shared" si="2"/>
        <v>45.3</v>
      </c>
      <c r="P24" s="195">
        <f t="shared" si="3"/>
        <v>94.375</v>
      </c>
    </row>
    <row r="25" spans="1:19" s="38" customFormat="1" ht="32.25" customHeight="1">
      <c r="A25" s="219"/>
      <c r="B25" s="217"/>
      <c r="C25" s="219"/>
      <c r="D25" s="223"/>
      <c r="E25" s="225"/>
      <c r="F25" s="39" t="s">
        <v>103</v>
      </c>
      <c r="G25" s="101">
        <v>280</v>
      </c>
      <c r="H25" s="110"/>
      <c r="I25" s="110"/>
      <c r="J25" s="110"/>
      <c r="K25" s="99"/>
      <c r="L25" s="152">
        <f>L26</f>
        <v>100</v>
      </c>
      <c r="M25" s="152">
        <f t="shared" si="13"/>
        <v>48</v>
      </c>
      <c r="N25" s="152">
        <f t="shared" si="13"/>
        <v>45.3</v>
      </c>
      <c r="O25" s="150">
        <f t="shared" si="2"/>
        <v>45.3</v>
      </c>
      <c r="P25" s="195">
        <f t="shared" si="3"/>
        <v>94.375</v>
      </c>
    </row>
    <row r="26" spans="1:19" ht="90">
      <c r="A26" s="56" t="s">
        <v>45</v>
      </c>
      <c r="B26" s="51">
        <v>0</v>
      </c>
      <c r="C26" s="56" t="s">
        <v>109</v>
      </c>
      <c r="D26" s="57">
        <v>1</v>
      </c>
      <c r="E26" s="50" t="s">
        <v>110</v>
      </c>
      <c r="F26" s="49" t="s">
        <v>103</v>
      </c>
      <c r="G26" s="104">
        <v>280</v>
      </c>
      <c r="H26" s="111" t="s">
        <v>101</v>
      </c>
      <c r="I26" s="111">
        <v>12</v>
      </c>
      <c r="J26" s="111" t="s">
        <v>189</v>
      </c>
      <c r="K26" s="104">
        <v>244</v>
      </c>
      <c r="L26" s="45">
        <v>100</v>
      </c>
      <c r="M26" s="45">
        <v>48</v>
      </c>
      <c r="N26" s="45">
        <v>45.3</v>
      </c>
      <c r="O26" s="150">
        <f t="shared" si="2"/>
        <v>45.3</v>
      </c>
      <c r="P26" s="195">
        <f t="shared" si="3"/>
        <v>94.375</v>
      </c>
    </row>
    <row r="27" spans="1:19" ht="21.75" customHeight="1">
      <c r="A27" s="218" t="s">
        <v>45</v>
      </c>
      <c r="B27" s="216">
        <v>0</v>
      </c>
      <c r="C27" s="218" t="s">
        <v>45</v>
      </c>
      <c r="D27" s="230"/>
      <c r="E27" s="231" t="s">
        <v>111</v>
      </c>
      <c r="F27" s="39" t="s">
        <v>26</v>
      </c>
      <c r="G27" s="104"/>
      <c r="H27" s="111"/>
      <c r="I27" s="111"/>
      <c r="J27" s="111" t="s">
        <v>263</v>
      </c>
      <c r="K27" s="104"/>
      <c r="L27" s="45">
        <f>L28</f>
        <v>86</v>
      </c>
      <c r="M27" s="152">
        <f t="shared" ref="M27:N27" si="14">M28</f>
        <v>38</v>
      </c>
      <c r="N27" s="152">
        <f t="shared" si="14"/>
        <v>0</v>
      </c>
      <c r="O27" s="150">
        <f t="shared" si="2"/>
        <v>0</v>
      </c>
      <c r="P27" s="195">
        <f t="shared" si="3"/>
        <v>0</v>
      </c>
    </row>
    <row r="28" spans="1:19" ht="28.5" customHeight="1">
      <c r="A28" s="219"/>
      <c r="B28" s="217"/>
      <c r="C28" s="219"/>
      <c r="D28" s="230"/>
      <c r="E28" s="231"/>
      <c r="F28" s="118" t="s">
        <v>103</v>
      </c>
      <c r="G28" s="104">
        <v>280</v>
      </c>
      <c r="H28" s="111"/>
      <c r="I28" s="111"/>
      <c r="J28" s="111"/>
      <c r="K28" s="104"/>
      <c r="L28" s="45">
        <v>86</v>
      </c>
      <c r="M28" s="45">
        <v>38</v>
      </c>
      <c r="N28" s="45">
        <v>0</v>
      </c>
      <c r="O28" s="150">
        <f t="shared" si="2"/>
        <v>0</v>
      </c>
      <c r="P28" s="195">
        <f t="shared" si="3"/>
        <v>0</v>
      </c>
    </row>
    <row r="29" spans="1:19" ht="45">
      <c r="A29" s="57" t="s">
        <v>45</v>
      </c>
      <c r="B29" s="52">
        <v>0</v>
      </c>
      <c r="C29" s="57" t="s">
        <v>45</v>
      </c>
      <c r="D29" s="57">
        <v>1</v>
      </c>
      <c r="E29" s="50" t="s">
        <v>112</v>
      </c>
      <c r="F29" s="49" t="s">
        <v>103</v>
      </c>
      <c r="G29" s="104">
        <v>280</v>
      </c>
      <c r="H29" s="111" t="s">
        <v>101</v>
      </c>
      <c r="I29" s="111">
        <v>12</v>
      </c>
      <c r="J29" s="111" t="s">
        <v>205</v>
      </c>
      <c r="K29" s="104">
        <v>244</v>
      </c>
      <c r="L29" s="45">
        <v>0</v>
      </c>
      <c r="M29" s="152">
        <v>0</v>
      </c>
      <c r="N29" s="152">
        <v>0</v>
      </c>
      <c r="O29" s="152">
        <v>0</v>
      </c>
      <c r="P29" s="152">
        <v>0</v>
      </c>
    </row>
    <row r="30" spans="1:19" ht="30" customHeight="1">
      <c r="A30" s="57" t="s">
        <v>45</v>
      </c>
      <c r="B30" s="52">
        <v>0</v>
      </c>
      <c r="C30" s="57" t="s">
        <v>45</v>
      </c>
      <c r="D30" s="57" t="s">
        <v>90</v>
      </c>
      <c r="E30" s="116" t="s">
        <v>113</v>
      </c>
      <c r="F30" s="114" t="s">
        <v>103</v>
      </c>
      <c r="G30" s="104">
        <v>280</v>
      </c>
      <c r="H30" s="111" t="s">
        <v>101</v>
      </c>
      <c r="I30" s="111">
        <v>12</v>
      </c>
      <c r="J30" s="111" t="s">
        <v>205</v>
      </c>
      <c r="K30" s="104">
        <v>244</v>
      </c>
      <c r="L30" s="45">
        <v>86</v>
      </c>
      <c r="M30" s="45">
        <v>38</v>
      </c>
      <c r="N30" s="45">
        <v>0</v>
      </c>
      <c r="O30" s="150">
        <f t="shared" si="2"/>
        <v>0</v>
      </c>
      <c r="P30" s="195">
        <f t="shared" si="3"/>
        <v>0</v>
      </c>
    </row>
    <row r="31" spans="1:19" s="38" customFormat="1" ht="29.45" customHeight="1">
      <c r="A31" s="218" t="s">
        <v>45</v>
      </c>
      <c r="B31" s="216">
        <v>0</v>
      </c>
      <c r="C31" s="218" t="s">
        <v>114</v>
      </c>
      <c r="D31" s="226"/>
      <c r="E31" s="228" t="s">
        <v>115</v>
      </c>
      <c r="F31" s="39" t="s">
        <v>26</v>
      </c>
      <c r="G31" s="105"/>
      <c r="H31" s="112"/>
      <c r="I31" s="112"/>
      <c r="J31" s="112" t="s">
        <v>264</v>
      </c>
      <c r="K31" s="105"/>
      <c r="L31" s="100">
        <f>L32</f>
        <v>86</v>
      </c>
      <c r="M31" s="100">
        <f t="shared" ref="M31:N32" si="15">M32</f>
        <v>50</v>
      </c>
      <c r="N31" s="100">
        <f t="shared" si="15"/>
        <v>4.5999999999999996</v>
      </c>
      <c r="O31" s="150">
        <f t="shared" si="2"/>
        <v>5.3488372093023253</v>
      </c>
      <c r="P31" s="195">
        <f t="shared" si="3"/>
        <v>9.1999999999999993</v>
      </c>
    </row>
    <row r="32" spans="1:19" s="38" customFormat="1" ht="34.5" customHeight="1">
      <c r="A32" s="219"/>
      <c r="B32" s="217"/>
      <c r="C32" s="219"/>
      <c r="D32" s="227"/>
      <c r="E32" s="229"/>
      <c r="F32" s="119" t="s">
        <v>103</v>
      </c>
      <c r="G32" s="101">
        <v>280</v>
      </c>
      <c r="H32" s="110"/>
      <c r="I32" s="110"/>
      <c r="J32" s="110"/>
      <c r="K32" s="99"/>
      <c r="L32" s="152">
        <f>L33</f>
        <v>86</v>
      </c>
      <c r="M32" s="152">
        <f t="shared" si="15"/>
        <v>50</v>
      </c>
      <c r="N32" s="152">
        <f t="shared" si="15"/>
        <v>4.5999999999999996</v>
      </c>
      <c r="O32" s="150">
        <f t="shared" si="2"/>
        <v>5.3488372093023253</v>
      </c>
      <c r="P32" s="195">
        <f t="shared" si="3"/>
        <v>9.1999999999999993</v>
      </c>
    </row>
    <row r="33" spans="1:16" ht="60">
      <c r="A33" s="56" t="s">
        <v>45</v>
      </c>
      <c r="B33" s="51">
        <v>0</v>
      </c>
      <c r="C33" s="56" t="s">
        <v>114</v>
      </c>
      <c r="D33" s="52">
        <v>1</v>
      </c>
      <c r="E33" s="53" t="s">
        <v>116</v>
      </c>
      <c r="F33" s="119" t="s">
        <v>103</v>
      </c>
      <c r="G33" s="101">
        <v>280</v>
      </c>
      <c r="H33" s="107" t="s">
        <v>101</v>
      </c>
      <c r="I33" s="107">
        <v>12</v>
      </c>
      <c r="J33" s="107" t="s">
        <v>188</v>
      </c>
      <c r="K33" s="101">
        <v>244</v>
      </c>
      <c r="L33" s="152">
        <v>86</v>
      </c>
      <c r="M33" s="152">
        <v>50</v>
      </c>
      <c r="N33" s="152">
        <v>4.5999999999999996</v>
      </c>
      <c r="O33" s="150">
        <f t="shared" si="2"/>
        <v>5.3488372093023253</v>
      </c>
      <c r="P33" s="195">
        <f t="shared" si="3"/>
        <v>9.1999999999999993</v>
      </c>
    </row>
    <row r="34" spans="1:16" ht="45">
      <c r="A34" s="56" t="s">
        <v>45</v>
      </c>
      <c r="B34" s="51">
        <v>0</v>
      </c>
      <c r="C34" s="56" t="s">
        <v>114</v>
      </c>
      <c r="D34" s="52">
        <v>2</v>
      </c>
      <c r="E34" s="36" t="s">
        <v>117</v>
      </c>
      <c r="F34" s="119" t="s">
        <v>103</v>
      </c>
      <c r="G34" s="101">
        <v>280</v>
      </c>
      <c r="H34" s="107" t="s">
        <v>101</v>
      </c>
      <c r="I34" s="107">
        <v>12</v>
      </c>
      <c r="J34" s="107" t="s">
        <v>188</v>
      </c>
      <c r="K34" s="101">
        <v>244</v>
      </c>
      <c r="L34" s="45">
        <v>0</v>
      </c>
      <c r="M34" s="152">
        <v>0</v>
      </c>
      <c r="N34" s="152">
        <v>0</v>
      </c>
      <c r="O34" s="152">
        <v>0</v>
      </c>
      <c r="P34" s="152">
        <v>0</v>
      </c>
    </row>
  </sheetData>
  <mergeCells count="52">
    <mergeCell ref="E18:E20"/>
    <mergeCell ref="A15:A16"/>
    <mergeCell ref="C15:C16"/>
    <mergeCell ref="B15:B16"/>
    <mergeCell ref="E15:E16"/>
    <mergeCell ref="D15:D16"/>
    <mergeCell ref="D18:D20"/>
    <mergeCell ref="C18:C20"/>
    <mergeCell ref="B18:B20"/>
    <mergeCell ref="A18:A20"/>
    <mergeCell ref="A2:O2"/>
    <mergeCell ref="A4:D4"/>
    <mergeCell ref="E4:E5"/>
    <mergeCell ref="F4:F5"/>
    <mergeCell ref="G4:K4"/>
    <mergeCell ref="L4:N4"/>
    <mergeCell ref="O4:P4"/>
    <mergeCell ref="E6:E9"/>
    <mergeCell ref="D6:D9"/>
    <mergeCell ref="C6:C9"/>
    <mergeCell ref="B6:B9"/>
    <mergeCell ref="A6:A9"/>
    <mergeCell ref="E10:E12"/>
    <mergeCell ref="D10:D12"/>
    <mergeCell ref="C10:C12"/>
    <mergeCell ref="B10:B12"/>
    <mergeCell ref="A10:A12"/>
    <mergeCell ref="A27:A28"/>
    <mergeCell ref="B27:B28"/>
    <mergeCell ref="C27:C28"/>
    <mergeCell ref="D27:D28"/>
    <mergeCell ref="E27:E28"/>
    <mergeCell ref="A31:A32"/>
    <mergeCell ref="B31:B32"/>
    <mergeCell ref="C31:C32"/>
    <mergeCell ref="D31:D32"/>
    <mergeCell ref="E31:E32"/>
    <mergeCell ref="A24:A25"/>
    <mergeCell ref="B24:B25"/>
    <mergeCell ref="C24:C25"/>
    <mergeCell ref="D24:D25"/>
    <mergeCell ref="E24:E25"/>
    <mergeCell ref="E13:E14"/>
    <mergeCell ref="D13:D14"/>
    <mergeCell ref="C13:C14"/>
    <mergeCell ref="B13:B14"/>
    <mergeCell ref="A13:A14"/>
    <mergeCell ref="E22:E23"/>
    <mergeCell ref="D22:D23"/>
    <mergeCell ref="C22:C23"/>
    <mergeCell ref="B22:B23"/>
    <mergeCell ref="A22:A23"/>
  </mergeCells>
  <pageMargins left="0.51181102362204722" right="0.51181102362204722" top="0.94488188976377963" bottom="0.55118110236220474" header="0.31496062992125984" footer="0.31496062992125984"/>
  <pageSetup paperSize="9" scale="76" fitToHeight="3" orientation="landscape" r:id="rId1"/>
  <rowBreaks count="2" manualBreakCount="2">
    <brk id="14" max="15" man="1"/>
    <brk id="26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G16"/>
  <sheetViews>
    <sheetView view="pageBreakPreview" zoomScale="80" zoomScaleSheetLayoutView="80" workbookViewId="0">
      <selection activeCell="E5" sqref="E5:E6"/>
    </sheetView>
  </sheetViews>
  <sheetFormatPr defaultRowHeight="15"/>
  <cols>
    <col min="1" max="1" width="4.7109375" customWidth="1"/>
    <col min="3" max="3" width="37.85546875" customWidth="1"/>
    <col min="4" max="4" width="40.7109375" customWidth="1"/>
    <col min="5" max="5" width="15.7109375" customWidth="1"/>
    <col min="6" max="6" width="12.85546875" customWidth="1"/>
    <col min="7" max="7" width="11.7109375" customWidth="1"/>
  </cols>
  <sheetData>
    <row r="2" spans="1:7" ht="31.5" customHeight="1">
      <c r="A2" s="254" t="s">
        <v>194</v>
      </c>
      <c r="B2" s="254"/>
      <c r="C2" s="254"/>
      <c r="D2" s="254"/>
      <c r="E2" s="254"/>
      <c r="F2" s="254"/>
      <c r="G2" s="254"/>
    </row>
    <row r="3" spans="1:7">
      <c r="A3" s="4"/>
      <c r="B3" s="4"/>
      <c r="C3" s="4"/>
      <c r="D3" s="4"/>
      <c r="E3" s="4"/>
      <c r="F3" s="4"/>
    </row>
    <row r="4" spans="1:7" ht="25.9" customHeight="1">
      <c r="A4" s="255" t="s">
        <v>8</v>
      </c>
      <c r="B4" s="256"/>
      <c r="C4" s="255" t="s">
        <v>27</v>
      </c>
      <c r="D4" s="255" t="s">
        <v>28</v>
      </c>
      <c r="E4" s="255" t="s">
        <v>29</v>
      </c>
      <c r="F4" s="255"/>
      <c r="G4" s="257" t="s">
        <v>30</v>
      </c>
    </row>
    <row r="5" spans="1:7" ht="28.15" customHeight="1">
      <c r="A5" s="255"/>
      <c r="B5" s="256"/>
      <c r="C5" s="256" t="s">
        <v>31</v>
      </c>
      <c r="D5" s="256"/>
      <c r="E5" s="259" t="s">
        <v>210</v>
      </c>
      <c r="F5" s="259" t="s">
        <v>32</v>
      </c>
      <c r="G5" s="258"/>
    </row>
    <row r="6" spans="1:7" ht="84.75" customHeight="1">
      <c r="A6" s="19" t="s">
        <v>14</v>
      </c>
      <c r="B6" s="19" t="s">
        <v>15</v>
      </c>
      <c r="C6" s="256"/>
      <c r="D6" s="256"/>
      <c r="E6" s="259"/>
      <c r="F6" s="260"/>
      <c r="G6" s="258"/>
    </row>
    <row r="7" spans="1:7">
      <c r="A7" s="250">
        <v>7</v>
      </c>
      <c r="B7" s="250"/>
      <c r="C7" s="251" t="s">
        <v>118</v>
      </c>
      <c r="D7" s="23" t="s">
        <v>26</v>
      </c>
      <c r="E7" s="24">
        <v>276</v>
      </c>
      <c r="F7" s="24">
        <v>174.9</v>
      </c>
      <c r="G7" s="158">
        <f>F7/E7*100</f>
        <v>63.369565217391312</v>
      </c>
    </row>
    <row r="8" spans="1:7" ht="40.5" customHeight="1">
      <c r="A8" s="250"/>
      <c r="B8" s="250"/>
      <c r="C8" s="252"/>
      <c r="D8" s="26" t="s">
        <v>218</v>
      </c>
      <c r="E8" s="27">
        <v>276</v>
      </c>
      <c r="F8" s="27">
        <v>174.9</v>
      </c>
      <c r="G8" s="143">
        <f>F8/E8*100</f>
        <v>63.369565217391312</v>
      </c>
    </row>
    <row r="9" spans="1:7">
      <c r="A9" s="250"/>
      <c r="B9" s="250"/>
      <c r="C9" s="252"/>
      <c r="D9" s="26" t="s">
        <v>33</v>
      </c>
      <c r="E9" s="144"/>
      <c r="F9" s="145"/>
      <c r="G9" s="143"/>
    </row>
    <row r="10" spans="1:7" ht="27" customHeight="1">
      <c r="A10" s="250"/>
      <c r="B10" s="250"/>
      <c r="C10" s="252"/>
      <c r="D10" s="26" t="s">
        <v>34</v>
      </c>
      <c r="E10" s="27">
        <v>276</v>
      </c>
      <c r="F10" s="27">
        <v>174.9</v>
      </c>
      <c r="G10" s="143">
        <f>F10/E10*100</f>
        <v>63.369565217391312</v>
      </c>
    </row>
    <row r="11" spans="1:7" ht="26.25" customHeight="1">
      <c r="A11" s="250"/>
      <c r="B11" s="250"/>
      <c r="C11" s="252"/>
      <c r="D11" s="26" t="s">
        <v>35</v>
      </c>
      <c r="E11" s="27"/>
      <c r="F11" s="28"/>
      <c r="G11" s="25"/>
    </row>
    <row r="12" spans="1:7" ht="36" customHeight="1">
      <c r="A12" s="250"/>
      <c r="B12" s="250"/>
      <c r="C12" s="252"/>
      <c r="D12" s="26" t="s">
        <v>36</v>
      </c>
      <c r="E12" s="27"/>
      <c r="F12" s="28"/>
      <c r="G12" s="25"/>
    </row>
    <row r="13" spans="1:7" ht="42.6" customHeight="1">
      <c r="A13" s="250"/>
      <c r="B13" s="250"/>
      <c r="C13" s="252"/>
      <c r="D13" s="26" t="s">
        <v>37</v>
      </c>
      <c r="E13" s="27"/>
      <c r="F13" s="28"/>
      <c r="G13" s="25"/>
    </row>
    <row r="14" spans="1:7" ht="31.9" customHeight="1">
      <c r="A14" s="250"/>
      <c r="B14" s="250"/>
      <c r="C14" s="252"/>
      <c r="D14" s="26" t="s">
        <v>38</v>
      </c>
      <c r="E14" s="27"/>
      <c r="F14" s="28"/>
      <c r="G14" s="25"/>
    </row>
    <row r="15" spans="1:7" ht="32.450000000000003" customHeight="1">
      <c r="A15" s="250"/>
      <c r="B15" s="250"/>
      <c r="C15" s="252"/>
      <c r="D15" s="26" t="s">
        <v>39</v>
      </c>
      <c r="E15" s="27"/>
      <c r="F15" s="28"/>
      <c r="G15" s="25"/>
    </row>
    <row r="16" spans="1:7">
      <c r="A16" s="250"/>
      <c r="B16" s="250"/>
      <c r="C16" s="253"/>
      <c r="D16" s="26" t="s">
        <v>40</v>
      </c>
      <c r="E16" s="27"/>
      <c r="F16" s="28"/>
      <c r="G16" s="25"/>
    </row>
  </sheetData>
  <mergeCells count="11">
    <mergeCell ref="A7:A16"/>
    <mergeCell ref="B7:B16"/>
    <mergeCell ref="C7:C16"/>
    <mergeCell ref="A2:G2"/>
    <mergeCell ref="A4:B5"/>
    <mergeCell ref="C4:C6"/>
    <mergeCell ref="D4:D6"/>
    <mergeCell ref="E4:F4"/>
    <mergeCell ref="G4:G6"/>
    <mergeCell ref="F5:F6"/>
    <mergeCell ref="E5:E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K48"/>
  <sheetViews>
    <sheetView view="pageBreakPreview" zoomScale="70" zoomScaleNormal="70" zoomScaleSheetLayoutView="70" workbookViewId="0">
      <pane xSplit="4" ySplit="4" topLeftCell="E26" activePane="bottomRight" state="frozen"/>
      <selection pane="topRight" activeCell="E1" sqref="E1"/>
      <selection pane="bottomLeft" activeCell="A5" sqref="A5"/>
      <selection pane="bottomRight" activeCell="K28" sqref="K28"/>
    </sheetView>
  </sheetViews>
  <sheetFormatPr defaultRowHeight="15"/>
  <cols>
    <col min="1" max="1" width="5.140625" style="126" customWidth="1"/>
    <col min="2" max="2" width="5.42578125" style="126" customWidth="1"/>
    <col min="3" max="3" width="5" style="126" customWidth="1"/>
    <col min="4" max="4" width="4.28515625" style="126" customWidth="1"/>
    <col min="5" max="5" width="51" style="59" customWidth="1"/>
    <col min="6" max="6" width="27.7109375" customWidth="1"/>
    <col min="7" max="7" width="14.28515625" style="20" customWidth="1"/>
    <col min="8" max="8" width="14.7109375" style="22" customWidth="1"/>
    <col min="9" max="9" width="43.28515625" style="94" customWidth="1"/>
    <col min="10" max="10" width="108.28515625" style="94" customWidth="1"/>
    <col min="11" max="11" width="32" style="18" customWidth="1"/>
  </cols>
  <sheetData>
    <row r="1" spans="1:11" s="15" customFormat="1" ht="38.450000000000003" customHeight="1">
      <c r="A1" s="261" t="s">
        <v>219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</row>
    <row r="2" spans="1:11" s="15" customFormat="1" ht="2.4500000000000002" hidden="1" customHeight="1">
      <c r="A2" s="121"/>
      <c r="B2" s="121"/>
      <c r="C2" s="121"/>
      <c r="D2" s="121"/>
      <c r="E2" s="81"/>
      <c r="F2" s="60"/>
      <c r="G2" s="82"/>
      <c r="H2" s="83"/>
      <c r="I2" s="93"/>
      <c r="J2" s="93"/>
      <c r="K2" s="84"/>
    </row>
    <row r="3" spans="1:11" s="65" customFormat="1" ht="38.450000000000003" customHeight="1">
      <c r="A3" s="277" t="s">
        <v>8</v>
      </c>
      <c r="B3" s="277"/>
      <c r="C3" s="277"/>
      <c r="D3" s="277"/>
      <c r="E3" s="278" t="s">
        <v>41</v>
      </c>
      <c r="F3" s="280" t="s">
        <v>10</v>
      </c>
      <c r="G3" s="281" t="s">
        <v>93</v>
      </c>
      <c r="H3" s="282" t="s">
        <v>94</v>
      </c>
      <c r="I3" s="272" t="s">
        <v>42</v>
      </c>
      <c r="J3" s="274" t="s">
        <v>43</v>
      </c>
      <c r="K3" s="275" t="s">
        <v>44</v>
      </c>
    </row>
    <row r="4" spans="1:11" s="65" customFormat="1" ht="15.75">
      <c r="A4" s="115" t="s">
        <v>14</v>
      </c>
      <c r="B4" s="115" t="s">
        <v>15</v>
      </c>
      <c r="C4" s="115" t="s">
        <v>16</v>
      </c>
      <c r="D4" s="115" t="s">
        <v>17</v>
      </c>
      <c r="E4" s="279"/>
      <c r="F4" s="280"/>
      <c r="G4" s="281"/>
      <c r="H4" s="282"/>
      <c r="I4" s="273"/>
      <c r="J4" s="274"/>
      <c r="K4" s="276"/>
    </row>
    <row r="5" spans="1:11" ht="15.6" customHeight="1">
      <c r="A5" s="262" t="s">
        <v>45</v>
      </c>
      <c r="B5" s="264">
        <v>0</v>
      </c>
      <c r="C5" s="264"/>
      <c r="D5" s="264"/>
      <c r="E5" s="266" t="s">
        <v>220</v>
      </c>
      <c r="F5" s="267"/>
      <c r="G5" s="267"/>
      <c r="H5" s="267"/>
      <c r="I5" s="267"/>
      <c r="J5" s="267"/>
      <c r="K5" s="268"/>
    </row>
    <row r="6" spans="1:11" ht="15.6" customHeight="1">
      <c r="A6" s="263"/>
      <c r="B6" s="265"/>
      <c r="C6" s="265"/>
      <c r="D6" s="265"/>
      <c r="E6" s="269"/>
      <c r="F6" s="270"/>
      <c r="G6" s="270"/>
      <c r="H6" s="270"/>
      <c r="I6" s="270"/>
      <c r="J6" s="270"/>
      <c r="K6" s="271"/>
    </row>
    <row r="7" spans="1:11" ht="165.75" customHeight="1">
      <c r="A7" s="61" t="s">
        <v>45</v>
      </c>
      <c r="B7" s="61">
        <v>0</v>
      </c>
      <c r="C7" s="61" t="s">
        <v>98</v>
      </c>
      <c r="D7" s="61"/>
      <c r="E7" s="41" t="s">
        <v>265</v>
      </c>
      <c r="F7" s="58" t="s">
        <v>221</v>
      </c>
      <c r="G7" s="54" t="s">
        <v>119</v>
      </c>
      <c r="H7" s="55">
        <v>2022</v>
      </c>
      <c r="I7" s="120" t="s">
        <v>120</v>
      </c>
      <c r="J7" s="113"/>
      <c r="K7" s="62"/>
    </row>
    <row r="8" spans="1:11" ht="99.75" customHeight="1">
      <c r="A8" s="61" t="s">
        <v>45</v>
      </c>
      <c r="B8" s="61">
        <v>0</v>
      </c>
      <c r="C8" s="61" t="s">
        <v>98</v>
      </c>
      <c r="D8" s="61">
        <v>1</v>
      </c>
      <c r="E8" s="42" t="s">
        <v>266</v>
      </c>
      <c r="F8" s="58" t="s">
        <v>103</v>
      </c>
      <c r="G8" s="58" t="s">
        <v>119</v>
      </c>
      <c r="H8" s="142">
        <v>2022</v>
      </c>
      <c r="I8" s="120" t="s">
        <v>121</v>
      </c>
      <c r="J8" s="127" t="s">
        <v>267</v>
      </c>
      <c r="K8" s="62"/>
    </row>
    <row r="9" spans="1:11" s="15" customFormat="1" ht="101.25" customHeight="1">
      <c r="A9" s="61" t="s">
        <v>45</v>
      </c>
      <c r="B9" s="61">
        <v>0</v>
      </c>
      <c r="C9" s="61" t="s">
        <v>98</v>
      </c>
      <c r="D9" s="61" t="s">
        <v>90</v>
      </c>
      <c r="E9" s="41" t="s">
        <v>122</v>
      </c>
      <c r="F9" s="58" t="s">
        <v>103</v>
      </c>
      <c r="G9" s="58" t="s">
        <v>119</v>
      </c>
      <c r="H9" s="142">
        <v>2022</v>
      </c>
      <c r="I9" s="120" t="s">
        <v>121</v>
      </c>
      <c r="J9" s="127" t="s">
        <v>180</v>
      </c>
      <c r="K9" s="62"/>
    </row>
    <row r="10" spans="1:11" s="15" customFormat="1" ht="136.5" customHeight="1">
      <c r="A10" s="61" t="s">
        <v>45</v>
      </c>
      <c r="B10" s="61">
        <v>0</v>
      </c>
      <c r="C10" s="61" t="s">
        <v>98</v>
      </c>
      <c r="D10" s="61" t="s">
        <v>126</v>
      </c>
      <c r="E10" s="41" t="s">
        <v>123</v>
      </c>
      <c r="F10" s="58" t="s">
        <v>103</v>
      </c>
      <c r="G10" s="58" t="s">
        <v>119</v>
      </c>
      <c r="H10" s="142">
        <v>2022</v>
      </c>
      <c r="I10" s="120" t="s">
        <v>46</v>
      </c>
      <c r="J10" s="127" t="s">
        <v>181</v>
      </c>
      <c r="K10" s="62"/>
    </row>
    <row r="11" spans="1:11" s="15" customFormat="1" ht="102.75" customHeight="1">
      <c r="A11" s="61" t="s">
        <v>45</v>
      </c>
      <c r="B11" s="61">
        <v>0</v>
      </c>
      <c r="C11" s="61" t="s">
        <v>98</v>
      </c>
      <c r="D11" s="61" t="s">
        <v>91</v>
      </c>
      <c r="E11" s="92" t="s">
        <v>124</v>
      </c>
      <c r="F11" s="58" t="s">
        <v>222</v>
      </c>
      <c r="G11" s="58" t="s">
        <v>119</v>
      </c>
      <c r="H11" s="142">
        <v>2022</v>
      </c>
      <c r="I11" s="120" t="s">
        <v>130</v>
      </c>
      <c r="J11" s="127" t="s">
        <v>223</v>
      </c>
      <c r="K11" s="154"/>
    </row>
    <row r="12" spans="1:11" s="15" customFormat="1" ht="104.25" customHeight="1">
      <c r="A12" s="61" t="s">
        <v>45</v>
      </c>
      <c r="B12" s="61">
        <v>0</v>
      </c>
      <c r="C12" s="61" t="s">
        <v>98</v>
      </c>
      <c r="D12" s="61" t="s">
        <v>127</v>
      </c>
      <c r="E12" s="41" t="s">
        <v>125</v>
      </c>
      <c r="F12" s="58" t="s">
        <v>103</v>
      </c>
      <c r="G12" s="58" t="s">
        <v>119</v>
      </c>
      <c r="H12" s="142">
        <v>2022</v>
      </c>
      <c r="I12" s="120" t="s">
        <v>129</v>
      </c>
      <c r="J12" s="127" t="s">
        <v>224</v>
      </c>
      <c r="K12" s="62"/>
    </row>
    <row r="13" spans="1:11" s="15" customFormat="1" ht="157.5">
      <c r="A13" s="61" t="s">
        <v>45</v>
      </c>
      <c r="B13" s="61">
        <v>0</v>
      </c>
      <c r="C13" s="61" t="s">
        <v>98</v>
      </c>
      <c r="D13" s="61" t="s">
        <v>128</v>
      </c>
      <c r="E13" s="41" t="s">
        <v>228</v>
      </c>
      <c r="F13" s="58" t="s">
        <v>103</v>
      </c>
      <c r="G13" s="58" t="s">
        <v>119</v>
      </c>
      <c r="H13" s="142">
        <v>2022</v>
      </c>
      <c r="I13" s="120" t="s">
        <v>121</v>
      </c>
      <c r="J13" s="127" t="s">
        <v>268</v>
      </c>
      <c r="K13" s="62"/>
    </row>
    <row r="14" spans="1:11" ht="47.25">
      <c r="A14" s="61" t="s">
        <v>45</v>
      </c>
      <c r="B14" s="61">
        <v>0</v>
      </c>
      <c r="C14" s="61" t="s">
        <v>99</v>
      </c>
      <c r="D14" s="61"/>
      <c r="E14" s="41" t="s">
        <v>131</v>
      </c>
      <c r="F14" s="58" t="s">
        <v>103</v>
      </c>
      <c r="G14" s="58" t="s">
        <v>119</v>
      </c>
      <c r="H14" s="142">
        <v>2022</v>
      </c>
      <c r="I14" s="120" t="s">
        <v>132</v>
      </c>
      <c r="J14" s="113"/>
      <c r="K14" s="62"/>
    </row>
    <row r="15" spans="1:11" ht="47.25">
      <c r="A15" s="61" t="s">
        <v>45</v>
      </c>
      <c r="B15" s="61">
        <v>0</v>
      </c>
      <c r="C15" s="61" t="s">
        <v>99</v>
      </c>
      <c r="D15" s="61">
        <v>1</v>
      </c>
      <c r="E15" s="41" t="s">
        <v>236</v>
      </c>
      <c r="F15" s="58" t="s">
        <v>103</v>
      </c>
      <c r="G15" s="58" t="s">
        <v>119</v>
      </c>
      <c r="H15" s="142">
        <v>2022</v>
      </c>
      <c r="I15" s="120" t="s">
        <v>133</v>
      </c>
      <c r="J15" s="127" t="s">
        <v>237</v>
      </c>
      <c r="K15" s="154"/>
    </row>
    <row r="16" spans="1:11" ht="47.25">
      <c r="A16" s="61" t="s">
        <v>45</v>
      </c>
      <c r="B16" s="61">
        <v>0</v>
      </c>
      <c r="C16" s="61" t="s">
        <v>99</v>
      </c>
      <c r="D16" s="61" t="s">
        <v>90</v>
      </c>
      <c r="E16" s="63" t="s">
        <v>134</v>
      </c>
      <c r="F16" s="58" t="s">
        <v>103</v>
      </c>
      <c r="G16" s="58" t="s">
        <v>119</v>
      </c>
      <c r="H16" s="142">
        <v>2022</v>
      </c>
      <c r="I16" s="120" t="s">
        <v>133</v>
      </c>
      <c r="J16" s="127" t="s">
        <v>182</v>
      </c>
      <c r="K16" s="62"/>
    </row>
    <row r="17" spans="1:11" ht="67.5" customHeight="1">
      <c r="A17" s="61" t="s">
        <v>45</v>
      </c>
      <c r="B17" s="61">
        <v>0</v>
      </c>
      <c r="C17" s="61" t="s">
        <v>99</v>
      </c>
      <c r="D17" s="61" t="s">
        <v>126</v>
      </c>
      <c r="E17" s="41" t="s">
        <v>135</v>
      </c>
      <c r="F17" s="58" t="s">
        <v>103</v>
      </c>
      <c r="G17" s="58" t="s">
        <v>119</v>
      </c>
      <c r="H17" s="142">
        <v>2022</v>
      </c>
      <c r="I17" s="120" t="s">
        <v>133</v>
      </c>
      <c r="J17" s="127" t="s">
        <v>225</v>
      </c>
      <c r="K17" s="62"/>
    </row>
    <row r="18" spans="1:11" ht="66.75" customHeight="1">
      <c r="A18" s="61" t="s">
        <v>45</v>
      </c>
      <c r="B18" s="61">
        <v>0</v>
      </c>
      <c r="C18" s="61" t="s">
        <v>99</v>
      </c>
      <c r="D18" s="61" t="s">
        <v>91</v>
      </c>
      <c r="E18" s="41" t="s">
        <v>136</v>
      </c>
      <c r="F18" s="58" t="s">
        <v>103</v>
      </c>
      <c r="G18" s="58" t="s">
        <v>119</v>
      </c>
      <c r="H18" s="142">
        <v>2022</v>
      </c>
      <c r="I18" s="120" t="s">
        <v>133</v>
      </c>
      <c r="J18" s="127" t="s">
        <v>183</v>
      </c>
      <c r="K18" s="62"/>
    </row>
    <row r="19" spans="1:11" ht="47.25">
      <c r="A19" s="61" t="s">
        <v>45</v>
      </c>
      <c r="B19" s="61">
        <v>0</v>
      </c>
      <c r="C19" s="61" t="s">
        <v>99</v>
      </c>
      <c r="D19" s="61" t="s">
        <v>127</v>
      </c>
      <c r="E19" s="41" t="s">
        <v>137</v>
      </c>
      <c r="F19" s="58" t="s">
        <v>103</v>
      </c>
      <c r="G19" s="58" t="s">
        <v>119</v>
      </c>
      <c r="H19" s="142">
        <v>2022</v>
      </c>
      <c r="I19" s="120" t="s">
        <v>133</v>
      </c>
      <c r="J19" s="127" t="s">
        <v>269</v>
      </c>
      <c r="K19" s="62"/>
    </row>
    <row r="20" spans="1:11" ht="63">
      <c r="A20" s="61" t="s">
        <v>45</v>
      </c>
      <c r="B20" s="61">
        <v>0</v>
      </c>
      <c r="C20" s="61" t="s">
        <v>100</v>
      </c>
      <c r="D20" s="122"/>
      <c r="E20" s="41" t="s">
        <v>107</v>
      </c>
      <c r="F20" s="58" t="s">
        <v>103</v>
      </c>
      <c r="G20" s="58" t="s">
        <v>119</v>
      </c>
      <c r="H20" s="142">
        <v>2022</v>
      </c>
      <c r="I20" s="120" t="s">
        <v>138</v>
      </c>
      <c r="J20" s="127" t="s">
        <v>243</v>
      </c>
      <c r="K20" s="62"/>
    </row>
    <row r="21" spans="1:11" ht="66.75" customHeight="1">
      <c r="A21" s="61" t="s">
        <v>45</v>
      </c>
      <c r="B21" s="61">
        <v>0</v>
      </c>
      <c r="C21" s="61" t="s">
        <v>100</v>
      </c>
      <c r="D21" s="61">
        <v>1</v>
      </c>
      <c r="E21" s="41" t="s">
        <v>139</v>
      </c>
      <c r="F21" s="58" t="s">
        <v>103</v>
      </c>
      <c r="G21" s="58" t="s">
        <v>119</v>
      </c>
      <c r="H21" s="142">
        <v>2022</v>
      </c>
      <c r="I21" s="120" t="s">
        <v>140</v>
      </c>
      <c r="J21" s="127" t="s">
        <v>184</v>
      </c>
      <c r="K21" s="62"/>
    </row>
    <row r="22" spans="1:11" ht="150" customHeight="1">
      <c r="A22" s="123" t="s">
        <v>45</v>
      </c>
      <c r="B22" s="123">
        <v>0</v>
      </c>
      <c r="C22" s="123" t="s">
        <v>100</v>
      </c>
      <c r="D22" s="123" t="s">
        <v>90</v>
      </c>
      <c r="E22" s="95" t="s">
        <v>48</v>
      </c>
      <c r="F22" s="58" t="s">
        <v>103</v>
      </c>
      <c r="G22" s="58" t="s">
        <v>119</v>
      </c>
      <c r="H22" s="142">
        <v>2022</v>
      </c>
      <c r="I22" s="120" t="s">
        <v>49</v>
      </c>
      <c r="J22" s="127" t="s">
        <v>226</v>
      </c>
      <c r="K22" s="62"/>
    </row>
    <row r="23" spans="1:11" ht="96.75" customHeight="1">
      <c r="A23" s="124" t="s">
        <v>45</v>
      </c>
      <c r="B23" s="124">
        <v>0</v>
      </c>
      <c r="C23" s="124" t="s">
        <v>101</v>
      </c>
      <c r="D23" s="125"/>
      <c r="E23" s="96" t="s">
        <v>229</v>
      </c>
      <c r="F23" s="58" t="s">
        <v>103</v>
      </c>
      <c r="G23" s="58" t="s">
        <v>119</v>
      </c>
      <c r="H23" s="142">
        <v>2022</v>
      </c>
      <c r="I23" s="120" t="s">
        <v>141</v>
      </c>
      <c r="J23" s="127" t="s">
        <v>227</v>
      </c>
      <c r="K23" s="62"/>
    </row>
    <row r="24" spans="1:11" ht="133.5" customHeight="1">
      <c r="A24" s="61" t="s">
        <v>45</v>
      </c>
      <c r="B24" s="61">
        <v>0</v>
      </c>
      <c r="C24" s="61" t="s">
        <v>101</v>
      </c>
      <c r="D24" s="61">
        <v>1</v>
      </c>
      <c r="E24" s="41" t="s">
        <v>142</v>
      </c>
      <c r="F24" s="58" t="s">
        <v>103</v>
      </c>
      <c r="G24" s="58" t="s">
        <v>119</v>
      </c>
      <c r="H24" s="142">
        <v>2022</v>
      </c>
      <c r="I24" s="120" t="s">
        <v>47</v>
      </c>
      <c r="J24" s="128" t="s">
        <v>203</v>
      </c>
      <c r="K24" s="62"/>
    </row>
    <row r="25" spans="1:11" ht="69.75" customHeight="1">
      <c r="A25" s="61" t="s">
        <v>45</v>
      </c>
      <c r="B25" s="61">
        <v>0</v>
      </c>
      <c r="C25" s="61" t="s">
        <v>101</v>
      </c>
      <c r="D25" s="61" t="s">
        <v>90</v>
      </c>
      <c r="E25" s="41" t="s">
        <v>143</v>
      </c>
      <c r="F25" s="58" t="s">
        <v>103</v>
      </c>
      <c r="G25" s="58" t="s">
        <v>119</v>
      </c>
      <c r="H25" s="142">
        <v>2022</v>
      </c>
      <c r="I25" s="120" t="s">
        <v>144</v>
      </c>
      <c r="J25" s="127" t="s">
        <v>185</v>
      </c>
      <c r="K25" s="62"/>
    </row>
    <row r="26" spans="1:11" ht="78.75">
      <c r="A26" s="61" t="s">
        <v>45</v>
      </c>
      <c r="B26" s="61">
        <v>0</v>
      </c>
      <c r="C26" s="61" t="s">
        <v>101</v>
      </c>
      <c r="D26" s="61" t="s">
        <v>126</v>
      </c>
      <c r="E26" s="41" t="s">
        <v>96</v>
      </c>
      <c r="F26" s="58" t="s">
        <v>103</v>
      </c>
      <c r="G26" s="58" t="s">
        <v>119</v>
      </c>
      <c r="H26" s="142">
        <v>2022</v>
      </c>
      <c r="I26" s="120" t="s">
        <v>97</v>
      </c>
      <c r="J26" s="129" t="s">
        <v>197</v>
      </c>
      <c r="K26" s="62"/>
    </row>
    <row r="27" spans="1:11" ht="165" customHeight="1">
      <c r="A27" s="61" t="s">
        <v>45</v>
      </c>
      <c r="B27" s="61">
        <v>0</v>
      </c>
      <c r="C27" s="61" t="s">
        <v>101</v>
      </c>
      <c r="D27" s="61" t="s">
        <v>91</v>
      </c>
      <c r="E27" s="41" t="s">
        <v>198</v>
      </c>
      <c r="F27" s="58" t="s">
        <v>103</v>
      </c>
      <c r="G27" s="58" t="s">
        <v>119</v>
      </c>
      <c r="H27" s="142">
        <v>2022</v>
      </c>
      <c r="I27" s="120" t="s">
        <v>145</v>
      </c>
      <c r="J27" s="127" t="s">
        <v>238</v>
      </c>
      <c r="K27" s="62"/>
    </row>
    <row r="28" spans="1:11" ht="175.5" customHeight="1">
      <c r="A28" s="61" t="s">
        <v>45</v>
      </c>
      <c r="B28" s="61">
        <v>0</v>
      </c>
      <c r="C28" s="61" t="s">
        <v>101</v>
      </c>
      <c r="D28" s="61" t="s">
        <v>127</v>
      </c>
      <c r="E28" s="41" t="s">
        <v>146</v>
      </c>
      <c r="F28" s="58" t="s">
        <v>103</v>
      </c>
      <c r="G28" s="58" t="s">
        <v>119</v>
      </c>
      <c r="H28" s="142">
        <v>2022</v>
      </c>
      <c r="I28" s="120" t="s">
        <v>141</v>
      </c>
      <c r="J28" s="127" t="s">
        <v>271</v>
      </c>
      <c r="K28" s="62"/>
    </row>
    <row r="29" spans="1:11" ht="88.5" customHeight="1">
      <c r="A29" s="61" t="s">
        <v>45</v>
      </c>
      <c r="B29" s="61">
        <v>0</v>
      </c>
      <c r="C29" s="61" t="s">
        <v>109</v>
      </c>
      <c r="D29" s="61"/>
      <c r="E29" s="41" t="s">
        <v>230</v>
      </c>
      <c r="F29" s="58" t="s">
        <v>103</v>
      </c>
      <c r="G29" s="58" t="s">
        <v>119</v>
      </c>
      <c r="H29" s="142">
        <v>2022</v>
      </c>
      <c r="I29" s="120" t="s">
        <v>50</v>
      </c>
      <c r="J29" s="127" t="s">
        <v>258</v>
      </c>
      <c r="K29" s="62"/>
    </row>
    <row r="30" spans="1:11" ht="69" customHeight="1">
      <c r="A30" s="61" t="s">
        <v>45</v>
      </c>
      <c r="B30" s="61">
        <v>0</v>
      </c>
      <c r="C30" s="61" t="s">
        <v>109</v>
      </c>
      <c r="D30" s="61" t="s">
        <v>147</v>
      </c>
      <c r="E30" s="41" t="s">
        <v>231</v>
      </c>
      <c r="F30" s="58" t="s">
        <v>103</v>
      </c>
      <c r="G30" s="58" t="s">
        <v>119</v>
      </c>
      <c r="H30" s="142">
        <v>2022</v>
      </c>
      <c r="I30" s="120" t="s">
        <v>51</v>
      </c>
      <c r="J30" s="127" t="s">
        <v>270</v>
      </c>
      <c r="K30" s="62"/>
    </row>
    <row r="31" spans="1:11" ht="86.25" customHeight="1">
      <c r="A31" s="61" t="s">
        <v>45</v>
      </c>
      <c r="B31" s="61">
        <v>0</v>
      </c>
      <c r="C31" s="61" t="s">
        <v>109</v>
      </c>
      <c r="D31" s="61" t="s">
        <v>90</v>
      </c>
      <c r="E31" s="41" t="s">
        <v>232</v>
      </c>
      <c r="F31" s="58" t="s">
        <v>103</v>
      </c>
      <c r="G31" s="58" t="s">
        <v>119</v>
      </c>
      <c r="H31" s="142">
        <v>2022</v>
      </c>
      <c r="I31" s="120" t="s">
        <v>51</v>
      </c>
      <c r="J31" s="127" t="s">
        <v>233</v>
      </c>
      <c r="K31" s="62"/>
    </row>
    <row r="32" spans="1:11" ht="118.5" customHeight="1">
      <c r="A32" s="61" t="s">
        <v>45</v>
      </c>
      <c r="B32" s="61">
        <v>0</v>
      </c>
      <c r="C32" s="61" t="s">
        <v>109</v>
      </c>
      <c r="D32" s="61" t="s">
        <v>126</v>
      </c>
      <c r="E32" s="41" t="s">
        <v>148</v>
      </c>
      <c r="F32" s="58" t="s">
        <v>103</v>
      </c>
      <c r="G32" s="58" t="s">
        <v>119</v>
      </c>
      <c r="H32" s="142">
        <v>2022</v>
      </c>
      <c r="I32" s="120" t="s">
        <v>149</v>
      </c>
      <c r="J32" s="127" t="s">
        <v>234</v>
      </c>
      <c r="K32" s="62"/>
    </row>
    <row r="33" spans="1:11" ht="100.5" customHeight="1">
      <c r="A33" s="61" t="s">
        <v>45</v>
      </c>
      <c r="B33" s="61">
        <v>0</v>
      </c>
      <c r="C33" s="61" t="s">
        <v>109</v>
      </c>
      <c r="D33" s="61" t="s">
        <v>91</v>
      </c>
      <c r="E33" s="41" t="s">
        <v>52</v>
      </c>
      <c r="F33" s="58" t="s">
        <v>103</v>
      </c>
      <c r="G33" s="58" t="s">
        <v>119</v>
      </c>
      <c r="H33" s="142">
        <v>2022</v>
      </c>
      <c r="I33" s="120" t="s">
        <v>92</v>
      </c>
      <c r="J33" s="127" t="s">
        <v>199</v>
      </c>
      <c r="K33" s="62"/>
    </row>
    <row r="34" spans="1:11" ht="78.75">
      <c r="A34" s="61" t="s">
        <v>45</v>
      </c>
      <c r="B34" s="61">
        <v>0</v>
      </c>
      <c r="C34" s="61" t="s">
        <v>109</v>
      </c>
      <c r="D34" s="61" t="s">
        <v>127</v>
      </c>
      <c r="E34" s="41" t="s">
        <v>95</v>
      </c>
      <c r="F34" s="58" t="s">
        <v>103</v>
      </c>
      <c r="G34" s="58" t="s">
        <v>119</v>
      </c>
      <c r="H34" s="142">
        <v>2022</v>
      </c>
      <c r="I34" s="120" t="s">
        <v>150</v>
      </c>
      <c r="J34" s="127" t="s">
        <v>235</v>
      </c>
      <c r="K34" s="62"/>
    </row>
    <row r="35" spans="1:11" ht="49.5" customHeight="1">
      <c r="A35" s="61" t="s">
        <v>45</v>
      </c>
      <c r="B35" s="61">
        <v>0</v>
      </c>
      <c r="C35" s="61" t="s">
        <v>109</v>
      </c>
      <c r="D35" s="61" t="s">
        <v>128</v>
      </c>
      <c r="E35" s="92" t="s">
        <v>53</v>
      </c>
      <c r="F35" s="58" t="s">
        <v>103</v>
      </c>
      <c r="G35" s="58" t="s">
        <v>119</v>
      </c>
      <c r="H35" s="142">
        <v>2022</v>
      </c>
      <c r="I35" s="120" t="s">
        <v>151</v>
      </c>
      <c r="J35" s="127" t="s">
        <v>239</v>
      </c>
      <c r="K35" s="62"/>
    </row>
    <row r="36" spans="1:11" ht="49.5" customHeight="1">
      <c r="A36" s="61" t="s">
        <v>45</v>
      </c>
      <c r="B36" s="61">
        <v>0</v>
      </c>
      <c r="C36" s="61" t="s">
        <v>109</v>
      </c>
      <c r="D36" s="61" t="s">
        <v>153</v>
      </c>
      <c r="E36" s="41" t="s">
        <v>152</v>
      </c>
      <c r="F36" s="58" t="s">
        <v>103</v>
      </c>
      <c r="G36" s="58" t="s">
        <v>119</v>
      </c>
      <c r="H36" s="142">
        <v>2022</v>
      </c>
      <c r="I36" s="120" t="s">
        <v>154</v>
      </c>
      <c r="J36" s="127" t="s">
        <v>200</v>
      </c>
      <c r="K36" s="62"/>
    </row>
    <row r="37" spans="1:11" ht="47.25">
      <c r="A37" s="61" t="s">
        <v>45</v>
      </c>
      <c r="B37" s="61">
        <v>0</v>
      </c>
      <c r="C37" s="61" t="s">
        <v>109</v>
      </c>
      <c r="D37" s="61" t="s">
        <v>155</v>
      </c>
      <c r="E37" s="41" t="s">
        <v>157</v>
      </c>
      <c r="F37" s="58" t="s">
        <v>103</v>
      </c>
      <c r="G37" s="58" t="s">
        <v>119</v>
      </c>
      <c r="H37" s="142">
        <v>2022</v>
      </c>
      <c r="I37" s="58" t="s">
        <v>159</v>
      </c>
      <c r="J37" s="127" t="s">
        <v>186</v>
      </c>
      <c r="K37" s="62"/>
    </row>
    <row r="38" spans="1:11" ht="132.75" customHeight="1">
      <c r="A38" s="61" t="s">
        <v>45</v>
      </c>
      <c r="B38" s="61">
        <v>0</v>
      </c>
      <c r="C38" s="61" t="s">
        <v>109</v>
      </c>
      <c r="D38" s="61" t="s">
        <v>156</v>
      </c>
      <c r="E38" s="41" t="s">
        <v>158</v>
      </c>
      <c r="F38" s="58" t="s">
        <v>103</v>
      </c>
      <c r="G38" s="58" t="s">
        <v>119</v>
      </c>
      <c r="H38" s="142">
        <v>2022</v>
      </c>
      <c r="I38" s="58" t="s">
        <v>160</v>
      </c>
      <c r="J38" s="127" t="s">
        <v>240</v>
      </c>
      <c r="K38" s="62"/>
    </row>
    <row r="39" spans="1:11" ht="47.25">
      <c r="A39" s="61" t="s">
        <v>45</v>
      </c>
      <c r="B39" s="61">
        <v>0</v>
      </c>
      <c r="C39" s="61" t="s">
        <v>161</v>
      </c>
      <c r="D39" s="122"/>
      <c r="E39" s="41" t="s">
        <v>162</v>
      </c>
      <c r="F39" s="58" t="s">
        <v>103</v>
      </c>
      <c r="G39" s="58" t="s">
        <v>119</v>
      </c>
      <c r="H39" s="142">
        <v>2022</v>
      </c>
      <c r="I39" s="58" t="s">
        <v>163</v>
      </c>
      <c r="J39" s="113"/>
      <c r="K39" s="62"/>
    </row>
    <row r="40" spans="1:11" ht="50.25" customHeight="1">
      <c r="A40" s="61" t="s">
        <v>45</v>
      </c>
      <c r="B40" s="61">
        <v>0</v>
      </c>
      <c r="C40" s="61" t="s">
        <v>161</v>
      </c>
      <c r="D40" s="61">
        <v>1</v>
      </c>
      <c r="E40" s="41" t="s">
        <v>164</v>
      </c>
      <c r="F40" s="58" t="s">
        <v>103</v>
      </c>
      <c r="G40" s="58" t="s">
        <v>119</v>
      </c>
      <c r="H40" s="142">
        <v>2022</v>
      </c>
      <c r="I40" s="58" t="s">
        <v>163</v>
      </c>
      <c r="J40" s="127" t="s">
        <v>241</v>
      </c>
      <c r="K40" s="62"/>
    </row>
    <row r="41" spans="1:11" ht="64.5" customHeight="1">
      <c r="A41" s="61" t="s">
        <v>45</v>
      </c>
      <c r="B41" s="61">
        <v>0</v>
      </c>
      <c r="C41" s="61" t="s">
        <v>161</v>
      </c>
      <c r="D41" s="61" t="s">
        <v>90</v>
      </c>
      <c r="E41" s="41" t="s">
        <v>165</v>
      </c>
      <c r="F41" s="58" t="s">
        <v>103</v>
      </c>
      <c r="G41" s="58" t="s">
        <v>119</v>
      </c>
      <c r="H41" s="142">
        <v>2022</v>
      </c>
      <c r="I41" s="58" t="s">
        <v>163</v>
      </c>
      <c r="J41" s="127" t="s">
        <v>204</v>
      </c>
      <c r="K41" s="62"/>
    </row>
    <row r="42" spans="1:11" ht="82.5" customHeight="1">
      <c r="A42" s="61" t="s">
        <v>45</v>
      </c>
      <c r="B42" s="61">
        <v>0</v>
      </c>
      <c r="C42" s="61" t="s">
        <v>161</v>
      </c>
      <c r="D42" s="61" t="s">
        <v>126</v>
      </c>
      <c r="E42" s="41" t="s">
        <v>166</v>
      </c>
      <c r="F42" s="58" t="s">
        <v>103</v>
      </c>
      <c r="G42" s="58" t="s">
        <v>119</v>
      </c>
      <c r="H42" s="142">
        <v>2022</v>
      </c>
      <c r="I42" s="58" t="s">
        <v>167</v>
      </c>
      <c r="J42" s="127" t="s">
        <v>242</v>
      </c>
      <c r="K42" s="62"/>
    </row>
    <row r="43" spans="1:11" ht="47.25">
      <c r="A43" s="61" t="s">
        <v>45</v>
      </c>
      <c r="B43" s="61">
        <v>0</v>
      </c>
      <c r="C43" s="61" t="s">
        <v>45</v>
      </c>
      <c r="D43" s="61"/>
      <c r="E43" s="41" t="s">
        <v>168</v>
      </c>
      <c r="F43" s="58" t="s">
        <v>103</v>
      </c>
      <c r="G43" s="58" t="s">
        <v>119</v>
      </c>
      <c r="H43" s="142">
        <v>2022</v>
      </c>
      <c r="I43" s="58" t="s">
        <v>169</v>
      </c>
      <c r="J43" s="127" t="s">
        <v>187</v>
      </c>
      <c r="K43" s="62"/>
    </row>
    <row r="44" spans="1:11" ht="47.25">
      <c r="A44" s="61" t="s">
        <v>45</v>
      </c>
      <c r="B44" s="61">
        <v>0</v>
      </c>
      <c r="C44" s="61" t="s">
        <v>45</v>
      </c>
      <c r="D44" s="61" t="s">
        <v>147</v>
      </c>
      <c r="E44" s="41" t="s">
        <v>112</v>
      </c>
      <c r="F44" s="58" t="s">
        <v>103</v>
      </c>
      <c r="G44" s="58" t="s">
        <v>119</v>
      </c>
      <c r="H44" s="142">
        <v>2022</v>
      </c>
      <c r="I44" s="58" t="s">
        <v>169</v>
      </c>
      <c r="J44" s="127" t="s">
        <v>187</v>
      </c>
      <c r="K44" s="62"/>
    </row>
    <row r="45" spans="1:11" ht="47.25">
      <c r="A45" s="61" t="s">
        <v>45</v>
      </c>
      <c r="B45" s="61">
        <v>0</v>
      </c>
      <c r="C45" s="61" t="s">
        <v>45</v>
      </c>
      <c r="D45" s="61" t="s">
        <v>90</v>
      </c>
      <c r="E45" s="41" t="s">
        <v>113</v>
      </c>
      <c r="F45" s="58" t="s">
        <v>103</v>
      </c>
      <c r="G45" s="58" t="s">
        <v>119</v>
      </c>
      <c r="H45" s="142">
        <v>2022</v>
      </c>
      <c r="I45" s="58" t="s">
        <v>169</v>
      </c>
      <c r="J45" s="127" t="s">
        <v>187</v>
      </c>
      <c r="K45" s="62"/>
    </row>
    <row r="46" spans="1:11" ht="63">
      <c r="A46" s="61" t="s">
        <v>45</v>
      </c>
      <c r="B46" s="61">
        <v>0</v>
      </c>
      <c r="C46" s="61" t="s">
        <v>114</v>
      </c>
      <c r="D46" s="61"/>
      <c r="E46" s="41" t="s">
        <v>115</v>
      </c>
      <c r="F46" s="58" t="s">
        <v>103</v>
      </c>
      <c r="G46" s="58" t="s">
        <v>119</v>
      </c>
      <c r="H46" s="142">
        <v>2022</v>
      </c>
      <c r="I46" s="58" t="s">
        <v>169</v>
      </c>
      <c r="J46" s="127" t="s">
        <v>187</v>
      </c>
      <c r="K46" s="62"/>
    </row>
    <row r="47" spans="1:11" ht="52.5" customHeight="1">
      <c r="A47" s="61" t="s">
        <v>45</v>
      </c>
      <c r="B47" s="61">
        <v>0</v>
      </c>
      <c r="C47" s="61" t="s">
        <v>114</v>
      </c>
      <c r="D47" s="61" t="s">
        <v>147</v>
      </c>
      <c r="E47" s="41" t="s">
        <v>116</v>
      </c>
      <c r="F47" s="58" t="s">
        <v>103</v>
      </c>
      <c r="G47" s="58" t="s">
        <v>119</v>
      </c>
      <c r="H47" s="142">
        <v>2022</v>
      </c>
      <c r="I47" s="58" t="s">
        <v>169</v>
      </c>
      <c r="J47" s="127" t="s">
        <v>201</v>
      </c>
      <c r="K47" s="62"/>
    </row>
    <row r="48" spans="1:11" ht="52.5" customHeight="1">
      <c r="A48" s="61" t="s">
        <v>45</v>
      </c>
      <c r="B48" s="61">
        <v>0</v>
      </c>
      <c r="C48" s="61" t="s">
        <v>114</v>
      </c>
      <c r="D48" s="61" t="s">
        <v>90</v>
      </c>
      <c r="E48" s="41" t="s">
        <v>170</v>
      </c>
      <c r="F48" s="58" t="s">
        <v>103</v>
      </c>
      <c r="G48" s="58" t="s">
        <v>119</v>
      </c>
      <c r="H48" s="142">
        <v>2022</v>
      </c>
      <c r="I48" s="58" t="s">
        <v>169</v>
      </c>
      <c r="J48" s="127" t="s">
        <v>202</v>
      </c>
      <c r="K48" s="62"/>
    </row>
  </sheetData>
  <mergeCells count="14">
    <mergeCell ref="A1:K1"/>
    <mergeCell ref="A5:A6"/>
    <mergeCell ref="B5:B6"/>
    <mergeCell ref="C5:C6"/>
    <mergeCell ref="D5:D6"/>
    <mergeCell ref="E5:K6"/>
    <mergeCell ref="I3:I4"/>
    <mergeCell ref="J3:J4"/>
    <mergeCell ref="K3:K4"/>
    <mergeCell ref="A3:D3"/>
    <mergeCell ref="E3:E4"/>
    <mergeCell ref="F3:F4"/>
    <mergeCell ref="G3:G4"/>
    <mergeCell ref="H3:H4"/>
  </mergeCells>
  <pageMargins left="0.23622047244094491" right="0.23622047244094491" top="0.74803149606299213" bottom="0.74803149606299213" header="0.31496062992125984" footer="0.31496062992125984"/>
  <pageSetup paperSize="9" scale="45" fitToHeight="11" orientation="landscape" r:id="rId1"/>
  <rowBreaks count="2" manualBreakCount="2">
    <brk id="12" max="10" man="1"/>
    <brk id="34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2:M9"/>
  <sheetViews>
    <sheetView view="pageBreakPreview" zoomScale="60" workbookViewId="0">
      <selection activeCell="R33" sqref="R33"/>
    </sheetView>
  </sheetViews>
  <sheetFormatPr defaultRowHeight="15"/>
  <cols>
    <col min="3" max="3" width="16.42578125" customWidth="1"/>
    <col min="4" max="4" width="15.7109375" customWidth="1"/>
    <col min="5" max="5" width="12.140625" customWidth="1"/>
    <col min="8" max="8" width="12.5703125" customWidth="1"/>
    <col min="9" max="9" width="11.42578125" customWidth="1"/>
    <col min="10" max="10" width="11.5703125" customWidth="1"/>
    <col min="11" max="11" width="12.5703125" customWidth="1"/>
    <col min="12" max="12" width="11.28515625" customWidth="1"/>
    <col min="13" max="13" width="11" customWidth="1"/>
  </cols>
  <sheetData>
    <row r="2" spans="1:13" ht="50.45" customHeight="1">
      <c r="A2" s="290" t="s">
        <v>195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</row>
    <row r="3" spans="1:13">
      <c r="A3" s="5"/>
      <c r="B3" s="5"/>
      <c r="C3" s="5"/>
      <c r="D3" s="6"/>
      <c r="E3" s="6"/>
      <c r="F3" s="6"/>
      <c r="G3" s="6"/>
      <c r="H3" s="6"/>
      <c r="I3" s="6"/>
      <c r="J3" s="6"/>
      <c r="K3" s="6"/>
      <c r="L3" s="4"/>
      <c r="M3" s="4"/>
    </row>
    <row r="4" spans="1:13" ht="66.75" customHeight="1">
      <c r="A4" s="291" t="s">
        <v>8</v>
      </c>
      <c r="B4" s="292"/>
      <c r="C4" s="291" t="s">
        <v>54</v>
      </c>
      <c r="D4" s="277" t="s">
        <v>55</v>
      </c>
      <c r="E4" s="293" t="s">
        <v>56</v>
      </c>
      <c r="F4" s="295" t="s">
        <v>57</v>
      </c>
      <c r="G4" s="296"/>
      <c r="H4" s="297"/>
      <c r="I4" s="295" t="s">
        <v>58</v>
      </c>
      <c r="J4" s="298"/>
      <c r="K4" s="299"/>
      <c r="L4" s="283" t="s">
        <v>13</v>
      </c>
      <c r="M4" s="300"/>
    </row>
    <row r="5" spans="1:13" ht="25.9" customHeight="1">
      <c r="A5" s="292"/>
      <c r="B5" s="292"/>
      <c r="C5" s="292"/>
      <c r="D5" s="292"/>
      <c r="E5" s="294"/>
      <c r="F5" s="277" t="s">
        <v>59</v>
      </c>
      <c r="G5" s="277" t="s">
        <v>60</v>
      </c>
      <c r="H5" s="277" t="s">
        <v>61</v>
      </c>
      <c r="I5" s="277" t="s">
        <v>23</v>
      </c>
      <c r="J5" s="277" t="s">
        <v>62</v>
      </c>
      <c r="K5" s="277" t="s">
        <v>63</v>
      </c>
      <c r="L5" s="287" t="s">
        <v>64</v>
      </c>
      <c r="M5" s="288" t="s">
        <v>25</v>
      </c>
    </row>
    <row r="6" spans="1:13" ht="45" customHeight="1">
      <c r="A6" s="85" t="s">
        <v>14</v>
      </c>
      <c r="B6" s="85" t="s">
        <v>15</v>
      </c>
      <c r="C6" s="292"/>
      <c r="D6" s="292"/>
      <c r="E6" s="289"/>
      <c r="F6" s="277"/>
      <c r="G6" s="277"/>
      <c r="H6" s="277"/>
      <c r="I6" s="277"/>
      <c r="J6" s="277"/>
      <c r="K6" s="277"/>
      <c r="L6" s="287"/>
      <c r="M6" s="289"/>
    </row>
    <row r="7" spans="1:13" ht="53.25" customHeight="1">
      <c r="A7" s="86" t="s">
        <v>45</v>
      </c>
      <c r="B7" s="86"/>
      <c r="C7" s="283" t="s">
        <v>65</v>
      </c>
      <c r="D7" s="284"/>
      <c r="E7" s="284"/>
      <c r="F7" s="284"/>
      <c r="G7" s="284"/>
      <c r="H7" s="284"/>
      <c r="I7" s="284"/>
      <c r="J7" s="284"/>
      <c r="K7" s="284"/>
      <c r="L7" s="284"/>
      <c r="M7" s="285"/>
    </row>
    <row r="9" spans="1:13">
      <c r="A9" s="286" t="s">
        <v>66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</row>
  </sheetData>
  <mergeCells count="18">
    <mergeCell ref="A2:M2"/>
    <mergeCell ref="A4:B5"/>
    <mergeCell ref="C4:C6"/>
    <mergeCell ref="D4:D6"/>
    <mergeCell ref="E4:E6"/>
    <mergeCell ref="F4:H4"/>
    <mergeCell ref="I4:K4"/>
    <mergeCell ref="L4:M4"/>
    <mergeCell ref="F5:F6"/>
    <mergeCell ref="G5:G6"/>
    <mergeCell ref="C7:M7"/>
    <mergeCell ref="A9:M9"/>
    <mergeCell ref="H5:H6"/>
    <mergeCell ref="I5:I6"/>
    <mergeCell ref="J5:J6"/>
    <mergeCell ref="K5:K6"/>
    <mergeCell ref="L5:L6"/>
    <mergeCell ref="M5:M6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</sheetPr>
  <dimension ref="A1:L10"/>
  <sheetViews>
    <sheetView view="pageBreakPreview" zoomScale="80" zoomScaleSheetLayoutView="80" workbookViewId="0">
      <pane ySplit="5" topLeftCell="A6" activePane="bottomLeft" state="frozen"/>
      <selection pane="bottomLeft" activeCell="K10" sqref="K10"/>
    </sheetView>
  </sheetViews>
  <sheetFormatPr defaultRowHeight="15"/>
  <cols>
    <col min="1" max="1" width="4.7109375" customWidth="1"/>
    <col min="2" max="2" width="4.5703125" customWidth="1"/>
    <col min="3" max="3" width="4.28515625" customWidth="1"/>
    <col min="4" max="4" width="30.7109375" style="3" customWidth="1"/>
    <col min="5" max="5" width="9.42578125" customWidth="1"/>
    <col min="6" max="6" width="12.5703125" style="18" customWidth="1"/>
    <col min="7" max="8" width="11.140625" style="18" customWidth="1"/>
    <col min="9" max="9" width="13.5703125" style="18" customWidth="1"/>
    <col min="10" max="10" width="13.28515625" style="18" customWidth="1"/>
    <col min="11" max="11" width="13.140625" style="18" customWidth="1"/>
    <col min="12" max="12" width="39.5703125" style="137" customWidth="1"/>
  </cols>
  <sheetData>
    <row r="1" spans="1:12" ht="9.75" customHeight="1"/>
    <row r="2" spans="1:12" ht="30.75" customHeight="1">
      <c r="A2" s="290" t="s">
        <v>244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</row>
    <row r="3" spans="1:12" ht="6" customHeight="1">
      <c r="A3" s="7"/>
      <c r="B3" s="8"/>
      <c r="C3" s="8"/>
      <c r="D3" s="9"/>
      <c r="E3" s="8"/>
      <c r="F3" s="17"/>
      <c r="G3" s="17"/>
      <c r="H3" s="17"/>
      <c r="I3" s="17"/>
      <c r="J3" s="17"/>
      <c r="K3" s="17"/>
    </row>
    <row r="4" spans="1:12" s="60" customFormat="1" ht="35.25" customHeight="1">
      <c r="A4" s="304" t="s">
        <v>67</v>
      </c>
      <c r="B4" s="305"/>
      <c r="C4" s="278" t="s">
        <v>68</v>
      </c>
      <c r="D4" s="278" t="s">
        <v>69</v>
      </c>
      <c r="E4" s="278" t="s">
        <v>56</v>
      </c>
      <c r="F4" s="309" t="s">
        <v>70</v>
      </c>
      <c r="G4" s="310"/>
      <c r="H4" s="311"/>
      <c r="I4" s="272" t="s">
        <v>71</v>
      </c>
      <c r="J4" s="272" t="s">
        <v>72</v>
      </c>
      <c r="K4" s="272" t="s">
        <v>73</v>
      </c>
      <c r="L4" s="272" t="s">
        <v>74</v>
      </c>
    </row>
    <row r="5" spans="1:12" s="60" customFormat="1" ht="114.75" customHeight="1">
      <c r="A5" s="306"/>
      <c r="B5" s="307"/>
      <c r="C5" s="308"/>
      <c r="D5" s="308"/>
      <c r="E5" s="308"/>
      <c r="F5" s="272" t="s">
        <v>245</v>
      </c>
      <c r="G5" s="272" t="s">
        <v>246</v>
      </c>
      <c r="H5" s="272" t="s">
        <v>247</v>
      </c>
      <c r="I5" s="301"/>
      <c r="J5" s="301"/>
      <c r="K5" s="301"/>
      <c r="L5" s="301"/>
    </row>
    <row r="6" spans="1:12" s="60" customFormat="1" ht="21" customHeight="1">
      <c r="A6" s="66" t="s">
        <v>14</v>
      </c>
      <c r="B6" s="66" t="s">
        <v>15</v>
      </c>
      <c r="C6" s="308"/>
      <c r="D6" s="308"/>
      <c r="E6" s="308"/>
      <c r="F6" s="301"/>
      <c r="G6" s="301"/>
      <c r="H6" s="301"/>
      <c r="I6" s="301"/>
      <c r="J6" s="301"/>
      <c r="K6" s="301"/>
      <c r="L6" s="301"/>
    </row>
    <row r="7" spans="1:12" s="60" customFormat="1" ht="15.75">
      <c r="A7" s="302" t="s">
        <v>45</v>
      </c>
      <c r="B7" s="303">
        <v>0</v>
      </c>
      <c r="C7" s="64"/>
      <c r="D7" s="303" t="s">
        <v>171</v>
      </c>
      <c r="E7" s="303"/>
      <c r="F7" s="303"/>
      <c r="G7" s="303"/>
      <c r="H7" s="303"/>
      <c r="I7" s="303"/>
      <c r="J7" s="303"/>
      <c r="K7" s="303"/>
      <c r="L7" s="303"/>
    </row>
    <row r="8" spans="1:12" s="60" customFormat="1" ht="94.5">
      <c r="A8" s="302"/>
      <c r="B8" s="303"/>
      <c r="C8" s="90" t="s">
        <v>98</v>
      </c>
      <c r="D8" s="135" t="s">
        <v>172</v>
      </c>
      <c r="E8" s="91" t="s">
        <v>173</v>
      </c>
      <c r="F8" s="133">
        <v>29458.799999999999</v>
      </c>
      <c r="G8" s="136">
        <v>29780.2</v>
      </c>
      <c r="H8" s="133">
        <v>37704.076721149686</v>
      </c>
      <c r="I8" s="134">
        <f>H8-G8</f>
        <v>7923.8767211496852</v>
      </c>
      <c r="J8" s="134">
        <f t="shared" ref="J8" si="0">H8*100/G8</f>
        <v>126.60786939358933</v>
      </c>
      <c r="K8" s="134">
        <f>H8*100/F8</f>
        <v>127.9891805543664</v>
      </c>
      <c r="L8" s="138" t="s">
        <v>248</v>
      </c>
    </row>
    <row r="9" spans="1:12" s="60" customFormat="1" ht="94.5">
      <c r="A9" s="302"/>
      <c r="B9" s="303"/>
      <c r="C9" s="90" t="s">
        <v>99</v>
      </c>
      <c r="D9" s="135" t="s">
        <v>249</v>
      </c>
      <c r="E9" s="91" t="s">
        <v>174</v>
      </c>
      <c r="F9" s="133">
        <v>482.46</v>
      </c>
      <c r="G9" s="136">
        <v>517.70699999999999</v>
      </c>
      <c r="H9" s="133">
        <v>521.16999999999996</v>
      </c>
      <c r="I9" s="134">
        <f t="shared" ref="I9:I10" si="1">H9-G9</f>
        <v>3.4629999999999654</v>
      </c>
      <c r="J9" s="134">
        <f t="shared" ref="J9:J10" si="2">H9*100/G9</f>
        <v>100.66891117948954</v>
      </c>
      <c r="K9" s="134">
        <f t="shared" ref="K9:K10" si="3">H9*100/F9</f>
        <v>108.02346308502258</v>
      </c>
      <c r="L9" s="138" t="s">
        <v>248</v>
      </c>
    </row>
    <row r="10" spans="1:12" s="60" customFormat="1" ht="135" customHeight="1">
      <c r="A10" s="302"/>
      <c r="B10" s="303"/>
      <c r="C10" s="90" t="s">
        <v>100</v>
      </c>
      <c r="D10" s="135" t="s">
        <v>76</v>
      </c>
      <c r="E10" s="58" t="s">
        <v>75</v>
      </c>
      <c r="F10" s="133">
        <v>49.654000000000003</v>
      </c>
      <c r="G10" s="136">
        <v>50.53</v>
      </c>
      <c r="H10" s="133">
        <v>50.6</v>
      </c>
      <c r="I10" s="134">
        <f t="shared" si="1"/>
        <v>7.0000000000000284E-2</v>
      </c>
      <c r="J10" s="134">
        <f t="shared" si="2"/>
        <v>100.13853156540668</v>
      </c>
      <c r="K10" s="134">
        <f t="shared" si="3"/>
        <v>101.90518387239698</v>
      </c>
      <c r="L10" s="138" t="s">
        <v>250</v>
      </c>
    </row>
  </sheetData>
  <mergeCells count="16">
    <mergeCell ref="H5:H6"/>
    <mergeCell ref="A7:A10"/>
    <mergeCell ref="B7:B10"/>
    <mergeCell ref="D7:L7"/>
    <mergeCell ref="A2:L2"/>
    <mergeCell ref="A4:B5"/>
    <mergeCell ref="C4:C6"/>
    <mergeCell ref="D4:D6"/>
    <mergeCell ref="E4:E6"/>
    <mergeCell ref="F4:H4"/>
    <mergeCell ref="I4:I6"/>
    <mergeCell ref="J4:J6"/>
    <mergeCell ref="K4:K6"/>
    <mergeCell ref="L4:L6"/>
    <mergeCell ref="F5:F6"/>
    <mergeCell ref="G5:G6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rowBreaks count="1" manualBreakCount="1">
    <brk id="1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2:E9"/>
  <sheetViews>
    <sheetView view="pageBreakPreview" zoomScaleSheetLayoutView="100" workbookViewId="0">
      <selection activeCell="G25" sqref="G25"/>
    </sheetView>
  </sheetViews>
  <sheetFormatPr defaultRowHeight="15"/>
  <cols>
    <col min="1" max="1" width="7.7109375" customWidth="1"/>
    <col min="2" max="2" width="33.7109375" customWidth="1"/>
    <col min="3" max="3" width="13.5703125" customWidth="1"/>
    <col min="4" max="4" width="14.7109375" customWidth="1"/>
    <col min="5" max="5" width="59.85546875" customWidth="1"/>
  </cols>
  <sheetData>
    <row r="2" spans="1:5" ht="31.9" customHeight="1">
      <c r="A2" s="312" t="s">
        <v>251</v>
      </c>
      <c r="B2" s="312"/>
      <c r="C2" s="312"/>
      <c r="D2" s="312"/>
      <c r="E2" s="312"/>
    </row>
    <row r="3" spans="1:5" ht="15.75" thickBot="1">
      <c r="A3" s="313"/>
      <c r="B3" s="313"/>
      <c r="C3" s="313"/>
      <c r="D3" s="313"/>
      <c r="E3" s="313"/>
    </row>
    <row r="4" spans="1:5" ht="29.25" thickBot="1">
      <c r="A4" s="10" t="s">
        <v>68</v>
      </c>
      <c r="B4" s="11" t="s">
        <v>77</v>
      </c>
      <c r="C4" s="12" t="s">
        <v>78</v>
      </c>
      <c r="D4" s="13" t="s">
        <v>79</v>
      </c>
      <c r="E4" s="14" t="s">
        <v>80</v>
      </c>
    </row>
    <row r="5" spans="1:5" ht="79.5" thickBot="1">
      <c r="A5" s="67">
        <v>1</v>
      </c>
      <c r="B5" s="130" t="s">
        <v>252</v>
      </c>
      <c r="C5" s="131">
        <v>44651</v>
      </c>
      <c r="D5" s="132">
        <v>540</v>
      </c>
      <c r="E5" s="130" t="s">
        <v>253</v>
      </c>
    </row>
    <row r="6" spans="1:5">
      <c r="B6" s="21"/>
    </row>
    <row r="9" spans="1:5">
      <c r="E9" s="20"/>
    </row>
  </sheetData>
  <mergeCells count="2">
    <mergeCell ref="A2:E2"/>
    <mergeCell ref="A3:E3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6"/>
  <sheetViews>
    <sheetView view="pageBreakPreview" zoomScale="70" zoomScaleSheetLayoutView="70" workbookViewId="0">
      <selection activeCell="E6" sqref="E6"/>
    </sheetView>
  </sheetViews>
  <sheetFormatPr defaultRowHeight="15"/>
  <cols>
    <col min="1" max="1" width="5.28515625" customWidth="1"/>
    <col min="2" max="2" width="10.5703125" customWidth="1"/>
    <col min="3" max="3" width="26.7109375" customWidth="1"/>
    <col min="4" max="4" width="25.5703125" customWidth="1"/>
    <col min="5" max="5" width="25.7109375" customWidth="1"/>
    <col min="6" max="6" width="20" customWidth="1"/>
    <col min="7" max="7" width="22.5703125" customWidth="1"/>
    <col min="8" max="8" width="21" customWidth="1"/>
  </cols>
  <sheetData>
    <row r="2" spans="1:8" ht="29.45" customHeight="1">
      <c r="A2" s="314" t="s">
        <v>254</v>
      </c>
      <c r="B2" s="315"/>
      <c r="C2" s="315"/>
      <c r="D2" s="315"/>
      <c r="E2" s="315"/>
      <c r="F2" s="315"/>
      <c r="G2" s="315"/>
      <c r="H2" s="315"/>
    </row>
    <row r="3" spans="1:8">
      <c r="A3" s="316"/>
      <c r="B3" s="317"/>
      <c r="C3" s="317"/>
      <c r="D3" s="317"/>
      <c r="E3" s="317"/>
      <c r="F3" s="317"/>
      <c r="G3" s="317"/>
      <c r="H3" s="317"/>
    </row>
    <row r="4" spans="1:8" ht="110.25">
      <c r="A4" s="277" t="s">
        <v>8</v>
      </c>
      <c r="B4" s="277"/>
      <c r="C4" s="277" t="s">
        <v>81</v>
      </c>
      <c r="D4" s="277" t="s">
        <v>82</v>
      </c>
      <c r="E4" s="277" t="s">
        <v>83</v>
      </c>
      <c r="F4" s="58" t="s">
        <v>84</v>
      </c>
      <c r="G4" s="58" t="s">
        <v>85</v>
      </c>
      <c r="H4" s="58" t="s">
        <v>86</v>
      </c>
    </row>
    <row r="5" spans="1:8" ht="15.75">
      <c r="A5" s="106" t="s">
        <v>14</v>
      </c>
      <c r="B5" s="106" t="s">
        <v>15</v>
      </c>
      <c r="C5" s="292"/>
      <c r="D5" s="292"/>
      <c r="E5" s="292"/>
      <c r="F5" s="58" t="s">
        <v>87</v>
      </c>
      <c r="G5" s="58" t="s">
        <v>88</v>
      </c>
      <c r="H5" s="58" t="s">
        <v>89</v>
      </c>
    </row>
    <row r="6" spans="1:8" ht="195" customHeight="1">
      <c r="A6" s="87" t="s">
        <v>45</v>
      </c>
      <c r="B6" s="88"/>
      <c r="C6" s="88" t="s">
        <v>255</v>
      </c>
      <c r="D6" s="87" t="s">
        <v>257</v>
      </c>
      <c r="E6" s="194" t="s">
        <v>256</v>
      </c>
      <c r="F6" s="89">
        <v>0.85</v>
      </c>
      <c r="G6" s="89">
        <f>'ОЭ свод'!C12</f>
        <v>1.2427892445970448</v>
      </c>
      <c r="H6" s="89">
        <v>0.8</v>
      </c>
    </row>
  </sheetData>
  <mergeCells count="6">
    <mergeCell ref="A2:H2"/>
    <mergeCell ref="A3:H3"/>
    <mergeCell ref="A4:B4"/>
    <mergeCell ref="C4:C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ОЭ свод</vt:lpstr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'Форма 1'!Заголовки_для_печати</vt:lpstr>
      <vt:lpstr>'Форма 2'!Заголовки_для_печати</vt:lpstr>
      <vt:lpstr>'Форма 5'!Заголовки_для_печати</vt:lpstr>
      <vt:lpstr>'ОЭ свод'!Область_печати</vt:lpstr>
      <vt:lpstr>'Форма 1'!Область_печати</vt:lpstr>
      <vt:lpstr>'Форма 3'!Область_печати</vt:lpstr>
      <vt:lpstr>'Форма 4'!Область_печати</vt:lpstr>
      <vt:lpstr>'Форма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2023-03-16T02:17:01Z</dcterms:modified>
</cp:coreProperties>
</file>