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5" windowWidth="15120" windowHeight="8010" activeTab="5"/>
  </bookViews>
  <sheets>
    <sheet name="Оценка эффективности" sheetId="21" r:id="rId1"/>
    <sheet name="Форма 1" sheetId="10" r:id="rId2"/>
    <sheet name="Форма 2" sheetId="11" r:id="rId3"/>
    <sheet name="форма 3" sheetId="16" r:id="rId4"/>
    <sheet name="Форма 4" sheetId="13" r:id="rId5"/>
    <sheet name="форма 5 " sheetId="22" r:id="rId6"/>
    <sheet name="форма 6" sheetId="18" r:id="rId7"/>
    <sheet name="форма 7" sheetId="19" r:id="rId8"/>
  </sheets>
  <definedNames>
    <definedName name="OLE_LINK2" localSheetId="3">'форма 3'!$F$17</definedName>
    <definedName name="_xlnm.Print_Titles" localSheetId="1">'Форма 1'!$4:$5</definedName>
    <definedName name="_xlnm.Print_Titles" localSheetId="2">'Форма 2'!$4:$6</definedName>
    <definedName name="_xlnm.Print_Titles" localSheetId="3">'форма 3'!$A$4:$IV$5</definedName>
    <definedName name="_xlnm.Print_Titles" localSheetId="5">'форма 5 '!$A$3:$IV$5</definedName>
    <definedName name="_xlnm.Print_Area" localSheetId="1">'Форма 1'!$A$1:$P$24</definedName>
    <definedName name="_xlnm.Print_Area" localSheetId="2">'Форма 2'!$A$1:$G$46</definedName>
  </definedNames>
  <calcPr calcId="144525" iterateDelta="1E-4"/>
</workbook>
</file>

<file path=xl/calcChain.xml><?xml version="1.0" encoding="utf-8"?>
<calcChain xmlns="http://schemas.openxmlformats.org/spreadsheetml/2006/main">
  <c r="I8" i="21" l="1"/>
  <c r="K8" i="21"/>
  <c r="L8" i="21"/>
  <c r="M8" i="21"/>
  <c r="H8" i="21"/>
  <c r="K16" i="22" l="1"/>
  <c r="J16" i="22"/>
  <c r="I16" i="22"/>
  <c r="K15" i="22"/>
  <c r="J15" i="22"/>
  <c r="I15" i="22"/>
  <c r="K14" i="22"/>
  <c r="J14" i="22"/>
  <c r="I14" i="22"/>
  <c r="K13" i="22"/>
  <c r="J13" i="22"/>
  <c r="I13" i="22"/>
  <c r="K12" i="22"/>
  <c r="J12" i="22"/>
  <c r="I12" i="22"/>
  <c r="K11" i="22"/>
  <c r="J11" i="22"/>
  <c r="I11" i="22"/>
  <c r="K10" i="22"/>
  <c r="J10" i="22"/>
  <c r="I10" i="22"/>
  <c r="K9" i="22"/>
  <c r="J9" i="22"/>
  <c r="I9" i="22"/>
  <c r="K8" i="22"/>
  <c r="J8" i="22"/>
  <c r="I8" i="22"/>
  <c r="K7" i="22"/>
  <c r="J7" i="22"/>
  <c r="I7" i="22"/>
  <c r="K6" i="22"/>
  <c r="J6" i="22"/>
  <c r="I6" i="22"/>
  <c r="F8" i="21" l="1"/>
  <c r="F9" i="21" s="1"/>
  <c r="F10" i="21" s="1"/>
  <c r="J8" i="21"/>
  <c r="J9" i="21" s="1"/>
  <c r="J10" i="21" s="1"/>
  <c r="C8" i="21"/>
  <c r="C9" i="21" s="1"/>
  <c r="C10" i="21" s="1"/>
  <c r="G8" i="21"/>
  <c r="G9" i="21" s="1"/>
  <c r="G10" i="21" s="1"/>
  <c r="D8" i="21"/>
  <c r="D9" i="21" s="1"/>
  <c r="D10" i="21" s="1"/>
  <c r="H9" i="21"/>
  <c r="H10" i="21" s="1"/>
  <c r="E8" i="21"/>
  <c r="E9" i="21" s="1"/>
  <c r="E10" i="21" s="1"/>
  <c r="I9" i="21"/>
  <c r="I10" i="21" s="1"/>
  <c r="J20" i="16"/>
  <c r="C12" i="21" l="1"/>
  <c r="G40" i="11"/>
  <c r="F38" i="11"/>
  <c r="E38" i="11"/>
  <c r="F37" i="11"/>
  <c r="E37" i="11"/>
  <c r="G30" i="11"/>
  <c r="F28" i="11"/>
  <c r="E28" i="11"/>
  <c r="F27" i="11"/>
  <c r="E27" i="11"/>
  <c r="G20" i="11"/>
  <c r="F18" i="11"/>
  <c r="E18" i="11"/>
  <c r="F17" i="11"/>
  <c r="E17" i="11"/>
  <c r="F15" i="11"/>
  <c r="E15" i="11"/>
  <c r="F14" i="11"/>
  <c r="E14" i="11"/>
  <c r="F13" i="11"/>
  <c r="E13" i="11"/>
  <c r="F12" i="11"/>
  <c r="E12" i="11"/>
  <c r="F11" i="11"/>
  <c r="E11" i="11"/>
  <c r="F10" i="11"/>
  <c r="E10" i="11"/>
  <c r="G5" i="19" l="1"/>
  <c r="G12" i="11"/>
  <c r="G10" i="11"/>
  <c r="G18" i="11"/>
  <c r="G17" i="11"/>
  <c r="G28" i="11"/>
  <c r="G27" i="11"/>
  <c r="E8" i="11"/>
  <c r="E7" i="11" s="1"/>
  <c r="F8" i="11"/>
  <c r="F7" i="11" s="1"/>
  <c r="G37" i="11"/>
  <c r="G38" i="11"/>
  <c r="N14" i="10"/>
  <c r="M14" i="10"/>
  <c r="L14" i="10"/>
  <c r="N13" i="10"/>
  <c r="M13" i="10"/>
  <c r="L13" i="10"/>
  <c r="N12" i="10"/>
  <c r="M12" i="10"/>
  <c r="P12" i="10" s="1"/>
  <c r="L12" i="10"/>
  <c r="O12" i="10" s="1"/>
  <c r="P13" i="10"/>
  <c r="N15" i="10"/>
  <c r="M15" i="10"/>
  <c r="L15" i="10"/>
  <c r="P19" i="10"/>
  <c r="O19" i="10"/>
  <c r="P18" i="10"/>
  <c r="O18" i="10"/>
  <c r="P17" i="10"/>
  <c r="O17" i="10"/>
  <c r="N11" i="10" l="1"/>
  <c r="C16" i="21" s="1"/>
  <c r="M11" i="10"/>
  <c r="O13" i="10"/>
  <c r="G7" i="11"/>
  <c r="G8" i="11"/>
  <c r="L11" i="10"/>
  <c r="P23" i="10"/>
  <c r="N20" i="10"/>
  <c r="M20" i="10"/>
  <c r="L20" i="10"/>
  <c r="N22" i="10"/>
  <c r="M22" i="10"/>
  <c r="L22" i="10"/>
  <c r="P24" i="10"/>
  <c r="O24" i="10"/>
  <c r="O23" i="10"/>
  <c r="P21" i="10"/>
  <c r="O21" i="10"/>
  <c r="O11" i="10" l="1"/>
  <c r="P11" i="10"/>
  <c r="C15" i="21"/>
  <c r="A17" i="21"/>
  <c r="B23" i="21" s="1"/>
  <c r="P20" i="10"/>
  <c r="P22" i="10"/>
  <c r="O20" i="10"/>
  <c r="O22" i="10"/>
  <c r="P15" i="10"/>
  <c r="P16" i="10"/>
  <c r="P14" i="10"/>
  <c r="O14" i="10"/>
  <c r="D23" i="21" l="1"/>
  <c r="F5" i="19"/>
  <c r="O10" i="10"/>
  <c r="N7" i="10"/>
  <c r="L7" i="10"/>
  <c r="N9" i="10" l="1"/>
  <c r="L9" i="10"/>
  <c r="N8" i="10"/>
  <c r="L8" i="10"/>
  <c r="L6" i="10" l="1"/>
  <c r="N6" i="10"/>
  <c r="O9" i="10" l="1"/>
  <c r="O16" i="10"/>
  <c r="O15" i="10" l="1"/>
  <c r="O8" i="10" l="1"/>
  <c r="O6" i="10"/>
  <c r="O7" i="10"/>
</calcChain>
</file>

<file path=xl/sharedStrings.xml><?xml version="1.0" encoding="utf-8"?>
<sst xmlns="http://schemas.openxmlformats.org/spreadsheetml/2006/main" count="553" uniqueCount="300">
  <si>
    <t>Rмп</t>
  </si>
  <si>
    <t>Степень достижения целевых показателей (индикаторов) (Rᴍᴨ)</t>
  </si>
  <si>
    <t>Полнота использования запланированных на реализацию МП средств (Dᴍᴨ)</t>
  </si>
  <si>
    <t>Тенденция развития*</t>
  </si>
  <si>
    <t>Ri</t>
  </si>
  <si>
    <t>Код аналитической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</si>
  <si>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</si>
  <si>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соисполнители</t>
  </si>
  <si>
    <t>Код бюджетной классификации</t>
  </si>
  <si>
    <t>Расходы бюджета муниципального образования, тыс. рублей</t>
  </si>
  <si>
    <t>Кассовые расходы, %</t>
  </si>
  <si>
    <t>МП</t>
  </si>
  <si>
    <t>Пп</t>
  </si>
  <si>
    <t>ОМ</t>
  </si>
  <si>
    <t>М</t>
  </si>
  <si>
    <t>ГРБС</t>
  </si>
  <si>
    <t>Рз</t>
  </si>
  <si>
    <t>Пр</t>
  </si>
  <si>
    <t>ЦС</t>
  </si>
  <si>
    <t>ВР</t>
  </si>
  <si>
    <t>Кассовое исполнение на конец отчетного периода</t>
  </si>
  <si>
    <t>Всего</t>
  </si>
  <si>
    <t>Наименование муниципальной программы, подпрограммы</t>
  </si>
  <si>
    <t>Источник финансирования</t>
  </si>
  <si>
    <t>Оценка расходов, тыс. рублей</t>
  </si>
  <si>
    <t>Отношение фактических расходов к оценке расходов, %</t>
  </si>
  <si>
    <t>Показатель применения меры</t>
  </si>
  <si>
    <t>Фактические расходы на отчетную дату</t>
  </si>
  <si>
    <t xml:space="preserve">Наименование муниципальной услуги (работы) </t>
  </si>
  <si>
    <t>Наименование показателя</t>
  </si>
  <si>
    <t>Единица измерения</t>
  </si>
  <si>
    <t>Значение показателя объема муниципальной услуги</t>
  </si>
  <si>
    <t xml:space="preserve">Расходы бюджета муниципального образования "Завьяловский район" на оказание муниципальной услуги (выполнение работы), тыс. рублей </t>
  </si>
  <si>
    <t>План</t>
  </si>
  <si>
    <t>Факт</t>
  </si>
  <si>
    <t>Относительное отклонение, %</t>
  </si>
  <si>
    <t>Кассовое исполнение на конец отчетного года</t>
  </si>
  <si>
    <t>__________________________</t>
  </si>
  <si>
    <t>Управление культуры, спорта и молодёжной политики</t>
  </si>
  <si>
    <t>«Создание условий для устойчивого экономического развития муниципального образования «Завьяловский район» на 2015 - 2021 годы»</t>
  </si>
  <si>
    <t>Управление финансов</t>
  </si>
  <si>
    <t>08</t>
  </si>
  <si>
    <t>Управление экономического развития и сельского хозяйства</t>
  </si>
  <si>
    <t>Управление строительства и муниципального хозяйства</t>
  </si>
  <si>
    <t>Сводная бюджетная роспись на 1 января отчетного года</t>
  </si>
  <si>
    <t>Сводная бюджетная роспись на отчетную дату</t>
  </si>
  <si>
    <t>К плану на 1 января отчетного года</t>
  </si>
  <si>
    <t>К плану на отчетную дату</t>
  </si>
  <si>
    <r>
      <t>Оценка расходов согласно муниципальной программе и сводной бюджетной росписи на отчетную дату</t>
    </r>
    <r>
      <rPr>
        <sz val="10"/>
        <rFont val="Calibri"/>
        <family val="2"/>
        <charset val="204"/>
      </rPr>
      <t>*</t>
    </r>
  </si>
  <si>
    <t>05</t>
  </si>
  <si>
    <t>Профилактика ВИЧ-инфекции, вирусных гепатитов В и С</t>
  </si>
  <si>
    <t>Управление культуры, спорта, молодёжной политики и архивного дела</t>
  </si>
  <si>
    <t>04</t>
  </si>
  <si>
    <t>0500361520</t>
  </si>
  <si>
    <t>612</t>
  </si>
  <si>
    <t>Реализация специальных проектов по профилактике и предупреждению распространения ВИЧ-инфекции и вирусных гепатитов В и С для педаготов и молодежной ауддитории в образовательных организациях, учреждениях культуры, в том числесовместно с социально ориентированными некоммерческими общественными организациями, волонтерскими и религиозными объединениями</t>
  </si>
  <si>
    <t>Управление образования</t>
  </si>
  <si>
    <t>07</t>
  </si>
  <si>
    <t>09</t>
  </si>
  <si>
    <t>0500300000</t>
  </si>
  <si>
    <t>1</t>
  </si>
  <si>
    <t>Профилактика нифекционных заболеваний, включая имуннпрофилактику</t>
  </si>
  <si>
    <t>0500200000</t>
  </si>
  <si>
    <t>0500261510</t>
  </si>
  <si>
    <t>244</t>
  </si>
  <si>
    <t>Администрация МО "Муниципальный округ Завьяловский район Удмуртской Республики"</t>
  </si>
  <si>
    <t>02</t>
  </si>
  <si>
    <t>03</t>
  </si>
  <si>
    <t>Проведение профилактических мероприятий по предупреждению распространения прородно-очаговых инфекций</t>
  </si>
  <si>
    <t>0500100000</t>
  </si>
  <si>
    <t>01</t>
  </si>
  <si>
    <t>Развитие системы профилактики неэнфекционных, социально значимых заболеваний и формирование здорового образа жизни населения</t>
  </si>
  <si>
    <t>0500161500</t>
  </si>
  <si>
    <t>Расходы на информационно-коммуникационную кампанию, организацию и проведение социологических мониторингов по профилактике неинфекционных заболеваний</t>
  </si>
  <si>
    <t>Расходы на информационно-коммуникационную кампанию, реализацию социальных проектов по профилактике неинфекционных заболеваний</t>
  </si>
  <si>
    <t>0500161510</t>
  </si>
  <si>
    <t>244, 612</t>
  </si>
  <si>
    <t>Расходы на информационно-коммуникационную кампанию, реализацию специальных проектов по профилактике ВИЧ-инфекции, вирусных гепатотов В и С</t>
  </si>
  <si>
    <t>0500161520</t>
  </si>
  <si>
    <t>в том числе:</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</si>
  <si>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</si>
  <si>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</si>
  <si>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 имеющие целевое назначение</t>
  </si>
  <si>
    <t xml:space="preserve">субвенции из бюджетов муниципальных - образований сельских поселений </t>
  </si>
  <si>
    <t>средства бюджетов других уровней бюджетной системы Российской Федерации</t>
  </si>
  <si>
    <t>иные источники</t>
  </si>
  <si>
    <t>Бюджет Завьяловского района</t>
  </si>
  <si>
    <t xml:space="preserve">собственные средства </t>
  </si>
  <si>
    <t>Всего:</t>
  </si>
  <si>
    <t>бюджет Завьяловского района</t>
  </si>
  <si>
    <t xml:space="preserve"> «Реализация демографической и социальной политики на территории Завьяловского района</t>
  </si>
  <si>
    <t>2</t>
  </si>
  <si>
    <t>3</t>
  </si>
  <si>
    <t>Муниципальные задания на оказание муниципальных услуг, выполнение муниципальных работ муниципальными учреждениями муниципального образования "Муниципальный округ Завьяловский район Удмуртской Республики" муниципальной программы не доводятся</t>
  </si>
  <si>
    <t xml:space="preserve">Форма 4. ОТЧЕТ о выполнении сводных показателей муниципальных заданий на оказание муниципальных услуг (выполнение работ) муниципальной программы «Сохранение здоровья и формирование здорового образа жизни населения Завьяловского района» за 2022 год
</t>
  </si>
  <si>
    <r>
      <t xml:space="preserve">Форма 3. </t>
    </r>
    <r>
      <rPr>
        <sz val="12"/>
        <color indexed="8"/>
        <rFont val="Times New Roman"/>
        <family val="1"/>
        <charset val="204"/>
      </rPr>
      <t xml:space="preserve">Отчет о выполнении основных мероприятий муниципальной программы «Сохранение здоровья и формирование здорового образа жизни населения Завьяловского района на 2022 – 2025 годы» </t>
    </r>
  </si>
  <si>
    <t>за 2022 год</t>
  </si>
  <si>
    <t>Наименование подпрограммы,                                                основного мероприятия, мероприятия</t>
  </si>
  <si>
    <t>Ответственный исполнитель подпрограммы, основного мероприятия, мероприятия</t>
  </si>
  <si>
    <t xml:space="preserve">Срок выполнения плановый </t>
  </si>
  <si>
    <t>Срок выполнения фактический</t>
  </si>
  <si>
    <t>Ожидаемый непосредственный результат</t>
  </si>
  <si>
    <t>Достигнутый результат</t>
  </si>
  <si>
    <t>Проблемы, возникшие в ходе реализации мероприятия</t>
  </si>
  <si>
    <t>Развитие системы профилактики неинфекционных, социально значимых заболеваний и формирование здорового образа жизни населения</t>
  </si>
  <si>
    <t>Мероприятия, направленные на улучшение демографической ситуации</t>
  </si>
  <si>
    <t>Сохранение стабильного уровня рождаемости и положительного естественного прироста населения в районе</t>
  </si>
  <si>
    <t>Проведение медицинских профилактических осмотров несовершеннолетних с целью раннего выявления отклонений здоровья с последующим выполнением программ лечения</t>
  </si>
  <si>
    <t>БУЗ УР «Завьяловская районная больница МЗ УР» (по согласованию</t>
  </si>
  <si>
    <t xml:space="preserve">2020-2025 годы </t>
  </si>
  <si>
    <t>В течение года</t>
  </si>
  <si>
    <t>Раннее выявление отклонений здоровья подрастающего поколения и, как следствие, повышение эффективности дальнейшего лечения</t>
  </si>
  <si>
    <t>Охват п/о 45.3% , 1 группа здоровья  3564, 2 группа  4901, 3 группа  704, 4 группа 22, 5 группа 51</t>
  </si>
  <si>
    <t>Обследование беременных женщин высокой группы риска с последующим выполнением программ лечения</t>
  </si>
  <si>
    <t>Увеличение числа рождений</t>
  </si>
  <si>
    <t>охват беременных женщин пренатальным скринингом 99% в  сроке до 14 нед.</t>
  </si>
  <si>
    <t>0</t>
  </si>
  <si>
    <t>Организация работы кабинетов предабортного консультирования в женской консультации БУЗ УР «Завьяловская районная больница МЗ УР»</t>
  </si>
  <si>
    <t>Снижение числа абортов, увеличение доли женщин, отказавшихся сделать аборт, от общего количества женщин, желающих сделать аборт</t>
  </si>
  <si>
    <t>Доля женщин , отказавшихся от аборта после проведенного доабортного консультирования 17,1 %</t>
  </si>
  <si>
    <t>Организация и проведение информационных бесед с воспитанниками дошкольных образовательных организаций, учащимися образовательных организаций, их родителями, педагогами по вопросам сохранения репродуктивного здоровья, профилактики абортов и нежелательной беременности, эффективных методов контрацепции</t>
  </si>
  <si>
    <t>БУЗ УР «Завьяловская районная больница МЗ УР» (по согласованию)                                                     Управление образования</t>
  </si>
  <si>
    <t>Снижение числа абортов, а также количества нежелательных беременностей, уменьшение количества несовершеннолетних матерей, формирование культуры в сфере полового воспитания несовершеннолетних</t>
  </si>
  <si>
    <t xml:space="preserve"> В образовательных учреждениях района классными руководителями 5-11 классов проведены классные часы на такие темы, как «Половое воспитание подростков», «Раннее половое развитие подростков», «Умей сказать «Нет», «Личные границы» и т.д.
В Бабинской СОШ профилактическую беседу с учащимися 8-10 классов «Ранние половые отношения и их последствия» подготовила медработник школы Урсегова Е.В. Цель: просвещение молодых людей о последствиях ранних половых отношений.
В рамках уроков «Семьеведение» в Италмасовской СОШ, Бабинской СОШ, Лудорвайской СОШ, Ягульской СОШ рассмотрены темы: «Дружба и любовь»,  «Семья в жизни человека», «Поиск спутника жизни», «Готовность к вступлению в брак», «Дружба и любовь», «Репродуктивное здоровье юноши и девушки»,  нацеливающих старшеклассников на ответственное полоролевое поведение юношей и девушек.
Также традиционно в школах района проводятся классные часы на такие темы, как «Половое воспитание подростков», «Раннее половое развитие подростков», «Личные границы», «умей сказать нет», «Наш класс – моя семья. О взаимоотношениях мальчиков и девочек» для 1-4 классов, «Дружба и любовь», «Нравственные и психологические основы семьи» для 5-8 классов, «Брак и семья в жизни человека» для 9-11 классов.</t>
  </si>
  <si>
    <t>Организация работы кабинета по сохранению репродуктивного здоровья  в женской консультации, проведение консультирования женщин, девочек-подростков и семейных пар по сохранению репродуктивного здоровья, подготовке к беременности и родам, профилактике абортов и профилактике отказов родителей от новорожденных детей</t>
  </si>
  <si>
    <t>Снижение числа абортов, в том числе при первой беременности, профилактика нежеланной беременности, сохранение репродуктивного здоровья, профилактиа отказов от новорожденных и смертности от несчастных случаев у младенцев, уменьшение количества несовершеннолетнх матерей</t>
  </si>
  <si>
    <t>Охват детей в возрасте 15-17 лет профилактическими медосмотрами с целью сохранения репродуктивного здоровья 38,1%</t>
  </si>
  <si>
    <t>Направление на экстракорпоральное оплодотворение семей, страдающих бесплодием, за счет средств базовой программы обязательного медицинского страхования</t>
  </si>
  <si>
    <t>БУЗ УР «Завьяловская районная больница МЗ УР» (по согласованию)                Управление семьи, материнства, детства и социальной поддержки населения</t>
  </si>
  <si>
    <t>Выполнение циклов экстракорпорального оплодотворения за счет обязательного медицинского страхования не менее 5 в год</t>
  </si>
  <si>
    <t>направлено 22 человека</t>
  </si>
  <si>
    <t xml:space="preserve">Организация деятельности клубов «молодых семей» с целью популяризации семейных ценностей, формирования навыков ответственного родительства на базе учреждений культуры в сельских поселениях с возможностью общения семей между собой в вопросах воспитания, и с  медицинскими работниками, семейными, перинатальными  психологами, специалистами социальных служб  </t>
  </si>
  <si>
    <t>БУЗ УР «Завьяловская районная больница МЗ УР» (по согласованию)                 Управление семьи, материнства, детства и социальной поддержки населения                                Управление культуры, спорта, молодежной политики и архивного дела</t>
  </si>
  <si>
    <t>Снижение числа абортов, а также количества нежелательных беременностей, повышение родительских компетенций в вопросах воспитания детей, полноценного ухода за ними, снижение количества случаев детской смертности от внешних причин</t>
  </si>
  <si>
    <t>Создание межведомственной рабочей группы специалистов для оказания  медико-социальной помощи беременным женщинам, решившим сделать аборт, имеющим намерение отказаться от ребенка, страдающим от домашнего насилия;  родителям, находящимся в трудной жизненной ситуации, специалистам, работающим с семьями, признанными находящимися в социально-опасном положении</t>
  </si>
  <si>
    <t xml:space="preserve">Увеличение количества женщин,  отказавшихся от аборта до 11 % от обратившихся с намерением сделать аборт до 12 недель беременностибеременности
Уменьшение количества абортов
Снижение количества детей, от которых отказались кровные родители
Снижение количества семей, признанных в социально-опасном положении
Снижение количества правонарушений (преступлений), совершенных в отношение несовершеннолетних
Создание системы работы по медико-социально-психологическому сопровождению семей и детей, оказавшихся с трудной жизненной ситуации 
</t>
  </si>
  <si>
    <t>Мероприятия, направленные на профилактику смертности</t>
  </si>
  <si>
    <t>Профилактика смертности детей от «внешних» причин (ДТП, утопления, несчастные случаи, суициды, отравления)</t>
  </si>
  <si>
    <t xml:space="preserve">Управление образования
Управление культуры, спорта, молодежной политики и архивного дела
Управление семьи, материнства, детства и социальной поддержки населения
БУЗ УР «Завьяловская районная больница МЗ УР» (по согласованию)
</t>
  </si>
  <si>
    <t>2022-2025 годы</t>
  </si>
  <si>
    <t>Снижение количества случаев детской смертности до нуля</t>
  </si>
  <si>
    <t>Проведение гражданам старше трудоспособного возраста из групп риска, проживающих в учреждениях социального типа, вакцинации против пневмококковой инфекции</t>
  </si>
  <si>
    <t xml:space="preserve">БУЗ УР «Завьяловская районная больница МЗ УР» (по согласованию)
КЦСОН Завьяловского района
</t>
  </si>
  <si>
    <t xml:space="preserve">Не менее 95 % процентов лиц старше трудоспособного возраста из группы риска, проживающих в учреждениях социального типа охвачены вакцинацией к концу 2024 года
</t>
  </si>
  <si>
    <t>Привито от пневмококковой инфекции  27 человек старше трудоспособного возраста по показаниям</t>
  </si>
  <si>
    <t xml:space="preserve">Проведение диспансеризации и профилактических осмотров
Работа с группами риска
Работа со «Старшим поколением» (диспансеризация, активные выходы врачей на дом, гериатрическая помощь)
</t>
  </si>
  <si>
    <t>Планируется охватить 100 % населения (снижение смертности населения)</t>
  </si>
  <si>
    <t>Диспансеризации подлежало 5400 человек старше трудоспособного возраста, осмотрены 5378. Осмотрены гериатром 1288 человек</t>
  </si>
  <si>
    <t>Проведение дополнительных скринингов лицам старше 65 лет, проживающих в сельской местности, на выявление отдельных социально-значимых заболеваний, оказывающих вклад в структуру смертности населения с возможностью доставки лиц в медицинские организации</t>
  </si>
  <si>
    <t>Охват 90 % лиц старше трудоспособного возраста профилактическими осмотрами, включая диспансеризацию, к концу 2024 года</t>
  </si>
  <si>
    <t>Организация долговременного ухода за гражданами пожилого возраста и инвалидами. Сбалансированное социальное обслуживание и медицинская помощь на дому в полустационарной и стационарной форме, в том числе служба сиделок</t>
  </si>
  <si>
    <t>КЦСОН Завьяловского района</t>
  </si>
  <si>
    <t xml:space="preserve">Сохранение независимости, самостоятельности, автономности человека
Достижение максимально возможного качества жизни и сохранение жизненных потребностей для людей, частично или полностью утративших способность к самостоятельному уходу
Поддержка родственников и людей, осуществляющих уход
Развитие стационарозамеща-
ющих технологий
Увеличение    ожидаемой продолжительности здоровой жизни
</t>
  </si>
  <si>
    <t>В отделении паллиативной помощи пролечено 123 пациента, осмотрено на дому 1838 пациентов, в поликлинике 601 пациент</t>
  </si>
  <si>
    <t>Выявление семей с признаками социального неблагополучия, в которых дети или взрослые демонстрируют признаки суицидального поведения. Проведения индивидуальной профилактической работы с членами семей</t>
  </si>
  <si>
    <t xml:space="preserve">Управление образования
Управление семьи, материнства, детства и социальной поддержки населения
КЦСОН Завьяловского района
</t>
  </si>
  <si>
    <t>Снижение количества суицидов среди взрослого населения, недопущение попыток суицида среди несовершеннолетних</t>
  </si>
  <si>
    <t>Охват детей сирот проф мероприятиями100%</t>
  </si>
  <si>
    <t>Организация деятельности межведомственной бригады по оказанию психолого-педагогической помощи несовершеннолетним, совершившим попытку суицида, и их семьям</t>
  </si>
  <si>
    <t xml:space="preserve">Управление образования
БУЗ УР «Завьяловская районная больница МЗ УР» (по согласованию)
Члены межведомственной бригады
</t>
  </si>
  <si>
    <t>Профилактика суицидального поведения у несовершеннолетних, недопущение случаев завершенных суицидов среди несовершеннолетних</t>
  </si>
  <si>
    <t xml:space="preserve">В течение данного периода психологом- куратором проведено 8 очных консультаций с родителями и их несовершеннолетними детьми, состоящими на учете в КДНиЗП Завьяловского р-на.      По фактам попыток суицида совершены выезды на Совхозную и Октябрьскую территории.                                                                                                                </t>
  </si>
  <si>
    <t>Совершенствование службы медицинской профилактики, укрепление общественного здоровья в том числе:</t>
  </si>
  <si>
    <t>Проведение профилактических осмотров несовершеннолетних и диспансеризации определенных групп детского населения</t>
  </si>
  <si>
    <t>БУЗ УР «Завьяловская РБ МЗ УР» (по согласованию)</t>
  </si>
  <si>
    <t xml:space="preserve">Выполнение утвержденного плана на 100 % 
Ежегодных охват детского населения не менее 80 % от количества детей, подлежащих диспансеризации
</t>
  </si>
  <si>
    <t>Профосмотры  детей 45,3%, профосмотры и диспансеризация взрослого населения 64,8%</t>
  </si>
  <si>
    <t>Выполнение плана диспансеризации и профосмотров среди взрослого трудоспособного населения</t>
  </si>
  <si>
    <t>Своевременное выявление заболеваний</t>
  </si>
  <si>
    <t>профосмотры и диспансеризация взрослого населения 64,8%. Распределение по группам здоровья:  1 группа 1556 чедовек,  2 группа 1463 человек, 3 группа - 8208 человек</t>
  </si>
  <si>
    <t>Проведение Форума Советов женщин и Советов отцов по теме «Женское и  мужское здоровье – залог здоровья будущих поколений»</t>
  </si>
  <si>
    <t xml:space="preserve">Управление культуры, спорта, молодежной политики и архивного дела
Управление образования
Управление семьи, материнства, детства и социальной поддержки населения
БУЗ УР «Завьяловская РБ МЗ УР» (по согласованию)
</t>
  </si>
  <si>
    <t>Привлечение внимания и вовлечение представителей  общественных объединений в решение задач национального проекта «Демография», к участию в широкой информационной кампании с населением по проблемным вопросам демографической политики</t>
  </si>
  <si>
    <t>Форум отцов по данной тематике не проводился. Совет Отцов приняли участие в Республиканской конференции,организованой УРА Всероссийской родительской Ассоциации  "Родительская забота"</t>
  </si>
  <si>
    <t>Вовлечение организаций всех типов в участии сотрудников в корпоративных программах, направленных на укрепление здоровья</t>
  </si>
  <si>
    <t xml:space="preserve">Управление экономического развития и сельского хозяйства
Управление культуры, спорта, молодежной политики и архивного дела
Управление образования
управление семьи, материнства, детства и социальной поддержки населения
БУЗ УР «Завьяловская РБ МЗ УР» (по согласованию)
</t>
  </si>
  <si>
    <t>Увеличение доли жителей района, ведущих здоровый образ жизни, привлечение внимания работодателей к вопросу сохранения здоровья сотрудников в трудовых коллективах</t>
  </si>
  <si>
    <t xml:space="preserve">Начальник Управления образования представляла муниципалитет на Республиканском конкурсе «Лучший муниципалитет Удмуртской Республики, реализующий муниципальную программу укрепления 
общественного здоровья» в 2022 году, с проектом Управления образования  "Быть здоровым-здорово", и заняла 1 место.
</t>
  </si>
  <si>
    <t xml:space="preserve">Развитие информационно-коммуникационной пропагандистской кампании, направленной на информирование населения по вопросам предупреждения развития факторов риска неинфекционных заболеваний, доступных мер профилактики социально значимых инфекций, сокращения потребления алкоголя и табака, здорового питания, в том числе:
а) разработка и поддержка Интернет-ресурсов по вопросам формирования здорового образа жизни, в том числе официального сайта муниципального образования «Муниципальный округ Завьяловский район Удмуртской Республики»;
б) разработка и размещение в общественных местах, торговых центрах, на транспорте, в медицинских организациях, в иных организациях и на предприятиях района социальной рекламы по вопросам профилактики факторов риска развития неинфекционных и социально значимых заболеваний, сокращения потребления алкоголя и табака, здорового питания, прививания навыков физической культуры;
в) изготовление и тиражирование для населения, медицинских работников и специалистов, работающих в области профилактики, полиграфической продукции по вопросам формирования здорового образа жизни, включая вопросы здорового питания и прививания навыков физической культуры;
г) проведение конкурсов среди образовательных учреждений и трудовых коллективов по вопросам профилактики неинфекционных и социально значимых заболеваний, формирования здорового образа жизни, сокращения потребления алкоголя и табака, принципов здорового питания и повышения физической активности;
д) проведение информационно-образовательных кампаний, массовых скрининговых акций по вопросам формирования здорового образа жизни, включая сокращение потребления алкоголя и табака, соблюдение принципов здорового питания, повышение физической активности
</t>
  </si>
  <si>
    <t xml:space="preserve">БУЗ УР «Завьяловская РБ МЗ УР» (по согласованию)
Управление культуры, спорта,  молодежной политики и архивного дела
Управление образования
управление семьи, материнства, детства и социальной поддержки населения
</t>
  </si>
  <si>
    <t xml:space="preserve">Уровень информированности населения по вопросам профилактики сердечно-сосудистых заболеваний, онкологических заболеваний, туберкулеза увеличится,
уровень информированности населения по вопросам здорового образа жизни, рациональному питанию, двигательной активности, потреблению алкоголя и табака увеличится, распространенность потребления табака среди взрослого населения снизится, распространенность низкой физической активности среди взрослого населения снизится
</t>
  </si>
  <si>
    <t>В текущем учебном году школами реализуется 54 профилактические программы, которые включают в себя вопросы профилактики употребления ПАВ. Также в целях организации профилактики употребления алкоголя, ПАВ, токсических веществ, в школах района функционирует 19 Наркологических постов. В 2022 году в их работе было задействовано 4539 учащихся, проведено 371 мероприятие.
Для повышения и оценки качества работы Наркопостов в декабре 2022 году проведён районный конкурс по организации профилактической работы в общеобразовательных организациях «Лучший школьный наркопост».  Конкурс позволил не только выявить лучшие практики, но и обнажил существующие недостатки в организации работы школьного Наркопоста.
В конкурсе приняло участие 10 школ (из 19, где есть ОНП). Победителями стали:
- МБОУ «Подшиваловская СОШ им. Героя Советского Союза В.П. Зайцева» 
- МБОУ «Первомайская СОШ им. Героя Советского Союза А.Н. Сабурова». Победители получили по 15000 рублей на оснащение информационного уголка Наркопоста.
На протяжении последних лет Управление образования целенаправленно организовывает курсы повышения квалификации педагогических работников в части профилактики употребления ПАВ. В декабре 2022 на базе Удмуртском Государственном Университете были организованы очно-заочные курсы «Современные технологии и подходы к превенции зависимого поведения подростков». В обучении приняли участие 17 классных руководителей среднего и старшего звена образовательных учреждений Завьяловского района и 12 специалистов по работе с молодежью.                                                             Обращаемость в медицинские организации по вопросам ЗОЖ 1,194</t>
  </si>
  <si>
    <t>Организация и проведение социологических мониторингов по вопросам информированности населения и распространенности на территории района факторов риска на развитие неинфекционных и социально значимых заболеваний, потребления алкоголя и табака, немедицинского потребления психоактивных веществ</t>
  </si>
  <si>
    <t xml:space="preserve">Управление семьи, материнства, детства и социальной поддержки населения
Управление культуры, спорта,  молодежной политики и архивного дела
БУЗ УР «Завьяловская РБ МЗ УР» (по согласованию)
Управление семьи, материнства, детства и социальной поддержки населения
Управление культуры, спорта,  молодежной политики и архивного дела
БУЗ УР «Завьяловская РБ МЗ УР» (по согласованию)
</t>
  </si>
  <si>
    <t>Выявление объективных факторов, влияющих на уровень заболеваемости населения с целью планирования профилактической работы</t>
  </si>
  <si>
    <t>Повышение образовательного уровня специалистов, работающих в области профилактики</t>
  </si>
  <si>
    <t xml:space="preserve">Управление образования
БУЗ УР «Завьяловская РБ МЗ УР» (по согласованию)
Управление семьи, материнства, детства и социальной поддержки населения
Управление культуры, спорта,  молодежной политики и архивного дела
</t>
  </si>
  <si>
    <t xml:space="preserve">Повышение эффективности
профилактической работы
</t>
  </si>
  <si>
    <t>В декабре 2022 г.были проведены курсы повышения квалификации для социальных педагогов, педагогов-психологов, классных руководителей образовательных организаций  Завьяловского района «Подходы и технологии профилактики зависимого поведения учащихся», а также «Профилактика и коррекция суицидального и самоповреждающего поведения подростков».</t>
  </si>
  <si>
    <t>Совершенствование и расширение направлений школ здоровья, действующих в лечебном учреждении района</t>
  </si>
  <si>
    <t>Повышение уровня профилактической работы с населением</t>
  </si>
  <si>
    <t>236 человек</t>
  </si>
  <si>
    <t>Введение института уполномоченного по правам детей-инвалидов при Администрации МО. Создание общественного объединения родителей, в семьях которых воспитываются дети с ограниченными возможностями здоровья</t>
  </si>
  <si>
    <t xml:space="preserve">Администрация МО
Управление семьи, материнства, детства и социальной поддержки населения
</t>
  </si>
  <si>
    <t>Выявление основных проблем семей с детьми, имеющими ограниченные возможности здоровья, поддержка семей, профилактика детской смертности</t>
  </si>
  <si>
    <t>Развитие деятельности спортивных клубов при образовательных организациях и учреждениях культуры, спорта и молодежной политики, направленной на увеличение охвата жителей района всех возрастов</t>
  </si>
  <si>
    <t xml:space="preserve">Администрация МО
Управление образования
Управление культуры, спорта,  молодежной политики и архивного дела
</t>
  </si>
  <si>
    <t>Увеличение охвата жителей района физической культурой и спортом, выполнение плановых показателей регионального проекта</t>
  </si>
  <si>
    <t xml:space="preserve">Школьные спортивные клубы созданы во всех школах. Доля населения Завьяловского района, привлеченной к занятиям физической культурой и спортом, составила 49,28 % (2022 год) при том, что цель доведение к 2024 году до 55% доли граждан, систематически занимающихся физической культурой и спортом, в том числе среди детей и молодежи - не менее 82,2%, среди граждан среднего возраста - не менее 64,3%, среди граждан старшего возраста - не менее 5,8% .                                                                                                                                                                                                                                                                                                                                                     Среди детей и молодежи охват составляет 84,0 % (при плане на 2022 году 81,9%).  К занятиям привлечены 44,12 % жителей среднего возраста (женщины от 30 до 54 лет, мужчины от 30 до 59 лет) (при плане на 2022 год 40,7%) и 14,14 % пожилых граждан (план на 2022 год 12,9%). За 2022 год организовано и проведено 41 спортивных мероприятия районного уровня с количеством принявших участие 4618 человек и  физкультурно-массовых и спортивных мероприятий в муниципальных образования сельских поселениях проведено 674 мероприятий с количеством участников 32798 человек. Итого 715 мероприятий из запланированых 500. </t>
  </si>
  <si>
    <t>Профилактика инфекционных заболеваний, включая иммунопрофилактику</t>
  </si>
  <si>
    <t>Совершенствование межведомственного взаимодействия на уровне санитарно-противоэпидемической комиссии Администрации МО по вопросам профилактики факторов риска развития инфекционных заболеваний</t>
  </si>
  <si>
    <t>Члены санитарно-эпидемиологической комиссии</t>
  </si>
  <si>
    <t>Выявление объективных факторов, влияющих на уровень заболеваемости населения, с целью планирования профилактической работы</t>
  </si>
  <si>
    <t>Проведение профилактических мероприятий по предупреждению распространения природно-очаговых инфекций</t>
  </si>
  <si>
    <t xml:space="preserve">Управление образования
БУЗ УР «Завьяловская РБ МЗ УР» (по согласованию)
Территориальные органы Администрации МО
</t>
  </si>
  <si>
    <t>Снижение уровня заболеваемости природно-очаговыми инфекциями</t>
  </si>
  <si>
    <t xml:space="preserve">Управление образования и образовательные учреждения проводят целенаправленную работу по профилактике природно-очаговых инфекций. Это комплекс санитарно-гигиенических, санитарно-технических, дератизационных и акарицидных мероприятий, направленных на обеспечение должного санитарного состояния объектов образования и прилегающей территории, на исключение условий для проникновения грызунов в здания и сооружения образовательных учреждений, на выполнение мероприятий по профилактике геморрагической лихорадки с почечным синдромом (ГЛПС).
На постоянном контроле Управления образования и руководителей образовательных учреждений находится выполнение Постановления главного санитарного врача УР «О реализации постановления главного санитарного врача РФ от 29.08.2006 № 27 «О мерах по борьбе с грызунами и профилактике природно-очаговых, особо опасных инфекционных заболеваний в РФ» в Удмуртской Республике».
Ежегодно Управление образования планово проводит совещание с руководителями образовательных учреждений, заместителями руководителей по дошкольному образованию по исполнению санитарного законодательства, мерам предупреждения возникновения природно-очаговых инфекций. 
Во исполнение распоряжения Администрации муниципального образования «Муниципальный округ Завьяловский район Удмуртской Республики» от 06.04.2022 №155 «О благоустройстве территории муниципального образования «Муниципальный округ Завьяловский район Удмуртской Республики» Управлением образования в образовательные учреждения района направлен приказ от 12.04.2022 №318 «О благоустройстве территории образовательных учреждений муниципального образования «Муниципальный округ Завьяловский район Удмуртской Республики».
В период с апреля по октябрь Управлением образования и образовательными учреждениями проводится санитарная очистка закрепленной территории и территории образовательных учреждений от мусора, благоустройство территорий образовательных учреждений.
Специалистами Управления образования была проведена уборка закрепленной территории. В уборке приняли участие все специалисты Управления.
Благоустройство территории образовательных учреждений начато с 18 апреля 2022 года.
Образовательными учреждениями района проведены уборка территорий школ, детских садов и близлежащих территорий, а также собран мусор.
На контроле Управления образования находится прохождение руководителями и сотрудниками образовательных учреждений гигиенической аттестации на знание санитарных правил.
В течение календарного года Управлением образования осуществляется контроль за прохождением медицинских осмотров сотрудников образовательных учреждений.
Осуществляется регулярная дератизация помещений, как объектов, имеющих особое эпидемиологическое значение, и акарицидная обработка территории. 
В целях улучшения эпидемиологической обстановки по ГЛПС, предупреждения возникновения вспышечной заболеваемости, в образовательных учреждениях района проводится системная работа по профилактике ГЛПС:
- территории образовательных учреждений огорожены (кроме Азинской, Октябрьской школ, Первомайской начальной школы, вдоль которых проходят автодороги),
- осуществляется регулярная дератизация помещений, как объектов, имеющих особое эпидемиологическое значение, и акарицидная обработка территории (за 2021 год на мероприятия по дератизации и акарицидной обработке израсходовано 104747,6 рублей , акарицидная обработка проведена на площади 29,88 га).
В 2022 году к началу летней оздоровительной кампании запланировано проведение работ по дератизации, дезинсекции помещений и акарицидной обработки прилегающей территории. В настоящий момент проведены конкурсные процедуры. Поставщиком услуги определены – ФГУП «Профилактика», ООО «Дезпроф», ООО «Стройхимтрейд», ООО «Альтернатива».
Общая площадь территории образовательных учреждений, подлежащей акарицидной обработки составляет 39,17 га на сумму 66 537, 72 руб.:
- школы - 36,95 га на сумму 60 513,73 руб.,
- детские сады- 2,22 га на сумму 6023,99 руб. 
На особом контроле Управления образования находятся образовательные учреждения, расположенные в лесной зоне: Азинская школа и детский сад, Италмасовская, Кияикская школа, Кияикский, Большекияикский детские сады, Люкшудьинская, Постольская, Якшурская школы, Соколовский детский сад.
В образовательных учреждениях на начало календарного года заключаются договоры на вывоз ТБО, ЖБО, проведение дератизационных мероприятий и акарицидную обработку.
Во всех образовательных учреждениях оборудованы площадки для сбора ТБО, в наличии контейнеры и ёмкости для сбора ТБО, которые закрыты крышками и огорожены по периметру. 
В образовательных учреждениях осуществляется постоянный вывоз твердых бытовых отходов и контроль за надлежащем санитарным состоянием прилегающей к площадке территории; 
- регулярно проводится санитарная очистка подъездных путей к площадке для сбора и вывоза ТБО,
- своевременное скашивание травы на территории образовательного учреждения в летнее время и ее уборка,
- выполняются мероприятия по обеспечению грызунонепроницаемости зданий и сооружений образовательных учреждений, 
- с наступлением теплого сезона образовательные учреждения организуют работу по засетчеванию оконных и дверных блоков; 
- с сотрудниками и воспитанниками пришкольных оздоровительных лагерей проводятся инструктажи с занесением в журналы, в т.ч. организуется информирование о природно-очаговых инфекциях и мерах их профилактики,
- оказывается помощь лечебным учреждениям в проведении вакцинации и ревакцинации против ГЛПС;
- организована системная работа по гигиеническому воспитанию детей о мерах профилактики ГЛПС, информированию обучающихся, родителей обучающихся и воспитанников, сотрудников образовательного учреждения об условиях заражения, первых признаках проявления и последствиях ГЛПС;
- во всех образовательных учреждениях оформлены стенды по профилактике природно-очаговых инфекций, которые периодически обновляются. 
Управлением образования и образовательными учреждениями проводится разъяснительная работа по профилактике клещевого энцефалита и оказывается организационная помощь БУЗ УР «Завьяловская районная больница УР» при проведении вакцинации и ревакцинации детей. 
 Ежегодно в образовательных учреждениях Завьяловского района проводятся инструктажи с педагогами и учащимися по профилактике природно-очаговых инфекций при проведении школьных и районных туристических слетов, военно-патриотических игр «Зарница», при выездах на районные и республиканские соревнования учащихся «Школа безопасности». 
</t>
  </si>
  <si>
    <t>Содействие в реализации мероприятий по иммунизации населения в рамках Национального календаря профилактических прививок и вакцинации по эпидемиологическим показаниям</t>
  </si>
  <si>
    <t xml:space="preserve">БУЗ УР «Завьяловская РБ МЗ УР» (по согласованию)
Управление культуры, спорта и молодежной политики
Управление образования
управление семьи, материнства,
детства и социальной поддержки населения
</t>
  </si>
  <si>
    <t>Снижение уровня инфекционной заболеваемости</t>
  </si>
  <si>
    <t xml:space="preserve">В целях предупреждения возникновения и распространения случаев заболеваний сезонной заболеваемости ОРВИ, гриппом, COVID-19, соблюдением требований санитарно – противоэпидемического режима Управлением образования и образовательными учреждениями проводится целенаправленная работа.
Управление образования ежедневно проводит мониторинг по заболеваемости сотрудников и обучающихся острыми респираторными заболеваниями и гриппом, COVID-19. При превышении нормативного порога заболеваемости образовательные учреждения готовят приказы о закрытии классов (групп) на карантин. 
Управлением образования в образовательные учреждения направляются методические рекомендации по профилактике заболеваний COVID-19, ОРВИ, гриппа, приказы о проведении противоэпидемических мероприятий по ОРВИ, гриппу, внебольничными пневмониями в эпидсезон, о мерах по предупреждению распространения заболеваемости гриппом и острыми респираторными вирусными инфекциями, об усилении контроля за соблюдением требований санитарно – противоэпидемического режима в образовательных учреждениях, о мониторинге заболеваний острыми респираторными вирусными инфекциями.
В образовательных учреждениях назначены приказом руководителя образовательного учреждения лица, ответственные за профилактическую работу по COVID-19, за организацию ежедневного мониторинга, за организацию дезинфекции и обеспечение дезинфекционного режима (проветривание, проведение уборок с использованием дезинфекционных средств, наличие антисептических средств для обработки рук, использование приборов для обеззараживания воздуха) с внесением дополнения в должностные инструкции выше перечисленных сотрудников образовательного учреждения.
В образовательных учреждениях:
- медицинским персоналом проведено обучение сотрудников по профилактике гриппа, ОРВИ и COVID-19;
- проводятся классные часы с обучающимися и родительские собрания с участием медицинских работников по профилактике гриппа, ОРВИ и COVID-19;
- оформлены стенды здоровья на тему «Профилактика гриппа и ОРВИ», «Профилактика COVID-19»;
- организован ежедневный «утренний фильтр» при входе в здание с обязательной термометрией с целью выявления и недопущения лиц с признаками респираторных заболеваний с использованием всех входов в здание и недопущением скопления обучающихся при входе.
- разработан и утвержден алгоритм действий ответственных сотрудников образовательного учреждения по изоляции лиц с признаками инфекционных заболеваний (респираторными, кишечными, повышенной температурой тела) с момента выявления указанных признаков до приезда бригады скорой (неотложной) медицинской помощи либо прибытия родителей (законных представителей) или самостоятельной самоизоляции в домашних условиях. в учреждении;
- созданы условия для соблюдения правил личной гигиены (в наличии мыло, одноразовые полотенца (электрополотенца) в умывальниках, туалетная бумага в туалетных комнатах). Обеспечены средствами индивидуальной защиты (маски и перчатки) персонал пищеблоков и обслуживающий персонала.
В дошкольном образовательном учреждении обеспечена групповая изоляция с проведением всех занятий в помещениях групповой ячейки и (или) на открытом воздухе отдельно от других групповых ячеек;
- разработано расписание уроков и перемен, график посещения столовой с целью минимизации контактов обучающихся;
 - обеспечено соблюдение «масочного режима» всеми сотрудниками образовательных учреждений, в том числе педагогами при нахождении в здании учреждения вне периода проведения уроков;
- осуществляется контроль за санитарно-гигиеническим состоянием и соблюдением противоэпидемического режима (текущей дезинфекции, обеззараживанием и очисткой воздуха, проветриванием помещений), соблюдением надлежащего температурного режима и влажности воздуха, использованием медицинских масок и проведением гигиенической обработки рук;
- проводятся мероприятия разъяснительного характера для всех участников образовательного процесса (персонал, родители (законные представители), обучающиеся):
-о мерах сохранения здоровья, о мерах профилактики и снижения рисков распространения новой коронавирусной инфекции (COVID-19);
-об организации индивидуальной и (или) групповой работы с обучающимися, в том числе с применением электронных средств обучения и дистанционных технологий обучения.
Работа школ и школьных медкабинетов организована в соответствии с требованиями санитарного законодательства. 
Совместно с БУЗ УР «Завьяловская районная больница МЗ УР» проводится прививочная кампания против гриппа и новой коронавирусной инфекции (COVID-19).
На сегодняшний день прививочную кампанию против гриппа прошли из 2305 сотрудников – 998 чел. (43,3%), среди обучающихся и воспитанников из 15003 детей привито – 5186 детей (34,5%). От новой коронавирусной инфекции (COVID-19) привито из 2305 сотрудников – 1233 чел. (53,5%). 
Управлением образования проводится ежедневный мониторинг за закрытием образовательных учреждений для обеспечения профилактических и противоэпидемиологических мероприятий в очагах гриппа, ежедневный мониторинг заболеваемости обучающихся и сотрудников. Ежедневно в Министерство образования и науки Удмуртской Республики представляется информация по ОРВИ и COVID-19, еженедельно - информацию о введении в образовательных учреждениях ограничительных мероприятий в связи с COVID-19, ОРВИ и гриппом, информацию по количеству обучающихся, не допущенных к обучению ввиду выявления у них в ходе ежедневной термометрии повышенной температуры.
 Закрытие классов и групп образовательных учреждений проводится в соответствии с регламентом (порядком) приостановления учебного процесса в образовательных учреждениях, утвержденным распоряжением Администрации муниципального образования «Муниципальный округ Завьяловский район удмуртской Республики» от 02.03.2022 № 111 «Об утверждении регламента (порядка) приостановления учебного процесса в образовательных учреждениях».
По состоянию на 14 декабря 2022 г. закрыто на карантин в 8 школах 16 классов, с числом заболевших – 122 чел., в 2 детских садах закрыто 4 группы с числом заболевших 46 чел., в 8 школах закрыты 15 дошкольных групп с числом заболевших 178 чел.
В образовательных учреждениях проводятся ежедневные профилактические мероприятия. Образовательные учреждения обеспечены в полном объёме дезинфицирующими и моющими средствами.
</t>
  </si>
  <si>
    <t>Развитие информационно-коммуникационной кампании с целью повышения уровня информированности населения по вопросам безопасности и необходимости проведения иммунизации как основного инструмента снижения уровня инвалидизации и смертности населения от иммуноуправляемых инфекций</t>
  </si>
  <si>
    <t xml:space="preserve">БУЗ УР «Завьяловская РБ МЗ УР» (по согласованию)
Управление образования
управление семьи, материнства, детства и социальной поддержки населения
</t>
  </si>
  <si>
    <t>Снижение уровня инвалидизации и смертности населения от иммуноуправляемых инфекций</t>
  </si>
  <si>
    <t>Проведение постоянно действующей информационно-разъяснительной кампании, направленной на информирование населения по вопросам предупреждения распространения и доступных мер профилактики ВИЧ-инфекции через средства массовой информации</t>
  </si>
  <si>
    <t xml:space="preserve">БУЗ УР «Завьяловская РБ МЗ УР» (по согласованию)
Управление образования
управление семьи, материнства, детства и социальной поддержки населения
Управление культуры, спорта, молодежной политики и архивного дела
</t>
  </si>
  <si>
    <t>Снижение уровня заболеваемости ВИЧ-инфекцией</t>
  </si>
  <si>
    <t>В декабре Управлением образования  совместно с изданием "Пригородные вести" выпущен  печатный сборник "Быть здоровым-здорово"</t>
  </si>
  <si>
    <t>Реализация специальных проектов по профилактике и предупреждению распространения ВИЧ-инфекции и вирусных гепатитов B и C для педагогов и молодежной аудитории в  образовательных организациях, учреждениях культуры</t>
  </si>
  <si>
    <t xml:space="preserve">Управление образования
Управление культуры, спорта, молодежной политики и архивного дела
управление семьи, материнства, детства и социальной поддержки населения
</t>
  </si>
  <si>
    <t>Повышение эффективности профилактической работы</t>
  </si>
  <si>
    <t xml:space="preserve">Мероприятия в данном направлении традиционно проводятся в течение учебного года во всех образовательных учреждениях. Так, например: в Завьяловской СОШ проведены мероприятия по  половому воспитанию в 10-11 классах с охватом 82 учащихся. Также ученики приняли участие в лекции по профилактике ВИЧ/СПИД в количестве 236 человек.
В Среднепостольской СОШ организован День борьбы со СПИДом с проведением классного часа «Здоровый Я – здоровая Россия» для учащихся 9 – 11 классов.
</t>
  </si>
  <si>
    <t>Разработка, тиражирование и распространение среди населения, в том числе в группах высокого риска, полиграфической продукции по вопросам профилактики и предупреждения ВИЧ-инфекции, разработка, тиражирование методических рекомендаций, информационных бюллетеней, брошюр, памяток по вопросам профилактики и предупреждения ВИЧ-инфекции для медицинских специалистов</t>
  </si>
  <si>
    <t xml:space="preserve">БУЗ УР «Завьяловская РБ МЗ УР» (по согласованию),
управление семьи, материнства, детства и социальной поддержки населения
Управление культуры, спорта,  молодежной политики и архивного дела
</t>
  </si>
  <si>
    <t>Уровень информированности населения по вопросам здорового образа жизни увеличится</t>
  </si>
  <si>
    <t>Количество чел.</t>
  </si>
  <si>
    <t>Обращаемость жителей района в медицинские организации по вопросам здорового образа жизни</t>
  </si>
  <si>
    <t>%</t>
  </si>
  <si>
    <t>Процент охвата диспансеризацией детского населения</t>
  </si>
  <si>
    <t>Процент охвата диспансеризацией взрослого населения</t>
  </si>
  <si>
    <t xml:space="preserve">Доля граждан пожилого возраста, охваченных профилактическими
осмотрами, включая диспансеризацию
</t>
  </si>
  <si>
    <t>Количество граждан пожилого возраста, вовлеченных в популярные формы активного долголетия</t>
  </si>
  <si>
    <t xml:space="preserve">Доля населения Завьяловского района, привлеченной к занятиям физической культурой и спортом, составила 49,28 % (2022 год) при том, что цель доведение к 2024 году до 55% доли граждан, систематически занимающихся физической культурой и спортом, в том числе среди детей и молодежи - не менее 82,2%, среди граждан среднего возраста - не менее 64,3%, среди граждан старшего возраста - не менее 5,8% .                                                                                                                                                                                                                                                                                                                                                     Среди детей и молодежи охват составляет 84,0 % (при плане на 2022 году 81,9%).  К занятиям привлечены 44,12 % жителей среднего возраста (женщины от 30 до 54 лет, мужчины от 30 до 59 лет) (при плане на 2022 год 40,7%) и 14,14 % пожилых граждан (план на 2022 год 12,9%). </t>
  </si>
  <si>
    <t xml:space="preserve">Доля граждан, систематически занимающихся физической культурой и
спортом, в том числе: 
среди детей и молодежи, 
среди граждан среднего возраста, среди граждан старшего возраста
</t>
  </si>
  <si>
    <t xml:space="preserve">Принимаемые на территории меры по укреплению материально-спортивной базы и совершенствованию спортивно-оздоровительной работы, повышения качества работы физкультурно-спортивных учреждений, образовательных учреждений, предприятий, учреждений, организаций позволили в значительной степени улучшить физкультурно-спортивную работу на территории муниципального образования «Завьяловский район» среди детей, подростков, молодежи и взрослого населения и работающего населения. Так в 2016 году численность занимающихся физической культурой и спортом возросла и составляет 19817 человек, в 2017 году - 21134 человека, в 2018 году составила – 25644 человека, в 2019 году – 30631 человек (42,14), в 2020 году – 34702 человека (45,2), в 2021 году – 35770 человек (47,19), в 2022 году - 38224 человека (49,28). </t>
  </si>
  <si>
    <t>Доля граждан, ведущих здоровый образ жизни</t>
  </si>
  <si>
    <t>На 1000 чел. населения</t>
  </si>
  <si>
    <t>Смертность среди взрослого населения в результате суицида</t>
  </si>
  <si>
    <t>На 1000 чел. родившихся живыми</t>
  </si>
  <si>
    <t>Младенческая смертность</t>
  </si>
  <si>
    <t>Смертность от всех причин</t>
  </si>
  <si>
    <t>Количество родившихся на 1000 чел. населения</t>
  </si>
  <si>
    <t>Уровень рождаемости</t>
  </si>
  <si>
    <t>Факт на конец отчетного периода (2022 год)</t>
  </si>
  <si>
    <t>План на конец отчетного (текущего) года (2022 год)</t>
  </si>
  <si>
    <t>Факт на начало отчетного периода (за 2021 год)</t>
  </si>
  <si>
    <t>Обоснование отклонений значений целевого показателя (индикатора) на конец отчетного периода</t>
  </si>
  <si>
    <t>Темп роста к уровню прошлого года, %</t>
  </si>
  <si>
    <t>Относительное отклонение факта от плана, %</t>
  </si>
  <si>
    <t xml:space="preserve">Абсолютное отклонение факта от плана </t>
  </si>
  <si>
    <t>Значения целевого показателя (индикатора)</t>
  </si>
  <si>
    <t>Наименование целевого показателя (индикатора)</t>
  </si>
  <si>
    <t>№ п/п</t>
  </si>
  <si>
    <t>Коды аналитической программной классификации</t>
  </si>
  <si>
    <r>
      <t xml:space="preserve">Форма 5. </t>
    </r>
    <r>
      <rPr>
        <sz val="12"/>
        <color indexed="8"/>
        <rFont val="Times New Roman"/>
        <family val="1"/>
        <charset val="204"/>
      </rPr>
      <t xml:space="preserve">Отчет о достигнутых значениях целевых показателей (индикаторов) муниципальной программы «Сохранение здоровья и формирование здорового образа жизни населения Завьяловского района на 2022 – 2025 годы» </t>
    </r>
  </si>
  <si>
    <t>Суть изменений (краткое изложение)</t>
  </si>
  <si>
    <t>Номер</t>
  </si>
  <si>
    <t>Дата принятия</t>
  </si>
  <si>
    <t>Вид правового акта</t>
  </si>
  <si>
    <r>
      <t>Форма 6.</t>
    </r>
    <r>
      <rPr>
        <sz val="12"/>
        <color indexed="8"/>
        <rFont val="Times New Roman"/>
        <family val="1"/>
        <charset val="204"/>
      </rPr>
      <t xml:space="preserve"> Сведения о внесенных за отчетный период изменениях в муниципальную программу «Сохранение здоровья и формирование здорового образа жизни населения Завьяловского района на 2022 – 2025 годы» </t>
    </r>
  </si>
  <si>
    <t>Администрация МО, БУЗ УР «Завьяловская РБ МЗ УР»</t>
  </si>
  <si>
    <t>DМП</t>
  </si>
  <si>
    <t>RМП</t>
  </si>
  <si>
    <t>ЭМП</t>
  </si>
  <si>
    <t>Полнота использования запланированных средств муниципальной программы (подпрограммы</t>
  </si>
  <si>
    <t>Степень достижения целевых показателей  муниципальной программы (подпрограммы) (результативность)</t>
  </si>
  <si>
    <t xml:space="preserve">Эффективность реализации муниципальной программы (подпрограммы) </t>
  </si>
  <si>
    <t>Ответственный исполнитель</t>
  </si>
  <si>
    <t>Координатор</t>
  </si>
  <si>
    <t>Муниципальная программа, подпрограмма</t>
  </si>
  <si>
    <r>
      <t xml:space="preserve">Форма 7. </t>
    </r>
    <r>
      <rPr>
        <sz val="12"/>
        <color indexed="8"/>
        <rFont val="Times New Roman"/>
        <family val="1"/>
        <charset val="204"/>
      </rPr>
      <t>Результаты оценки эффективности муниципальной программы «Сохранение здоровья и формирование здорового образа жизни населения Завьяловского района на 2022 – 2025 годы» за 2022 год</t>
    </r>
  </si>
  <si>
    <t>Сохранение здоровья и формирование здорового образа жизни населения Завьяловского района на 2022-2025 годы</t>
  </si>
  <si>
    <t>Форма 1. ОТЧЕТ об использовании бюджетных ассигнований бюджета муниципального образования "Завьяловский район" на реализацию муниципальной программы "Сохранение здоровья и формирование здорового образа жизни населения Завьяловского района на 2022-2025 годы"</t>
  </si>
  <si>
    <t>Форма 2. ОТЧЕТ о расходах на реализацию муниципальной программы за счет всех источников финансирования «Сохранение здоровья и формирование здорового образа жизни населения Завьяловского района на 2022-2025 годы» за 2022 год</t>
  </si>
  <si>
    <t xml:space="preserve">Постановление Администрации МО "Муниципальный округ Завьяловский район Удмуртской Республики" </t>
  </si>
  <si>
    <t>«Сохранение здоровья и формирование здорового образа жизни населения Завьяловского района на 2022-2025 годы»</t>
  </si>
  <si>
    <t>Заместитель главы Администрации муниципального образования "Муниципальный округ Завьяловский район Удмуртской Республики" по социальному комплексу</t>
  </si>
  <si>
    <t xml:space="preserve">Оценка эффективности муниципальной программы составляется с учетом всех целевых показателей и мероприятий подпрограмм и программы в целом. </t>
  </si>
  <si>
    <t>Эффективность реализации муниципальной программы (Эᴍᴨ)</t>
  </si>
  <si>
    <t>к=0,85</t>
  </si>
  <si>
    <t>Поправочный коэффициент</t>
  </si>
  <si>
    <t xml:space="preserve">     * Если фактический показатель должен увеличиться относительно планового, то ставим 1; если фактический показатель должен уменьшиться, то ставим 0.</t>
  </si>
  <si>
    <t>05.0.8</t>
  </si>
  <si>
    <t>05.0.7</t>
  </si>
  <si>
    <t>05.0.6</t>
  </si>
  <si>
    <t>05.0.5</t>
  </si>
  <si>
    <t>05.0.4</t>
  </si>
  <si>
    <t>05.0.3</t>
  </si>
  <si>
    <t>05.0.2</t>
  </si>
  <si>
    <t>05.0.1</t>
  </si>
  <si>
    <t>Критерии оценки эффективности муниципальной программы</t>
  </si>
  <si>
    <t>Оценка эффективности муниципальной программы  «Сохранение здоровья и формирование здорового образа жизни населения Завьяловского района на 2022-2025 годы» за 2022 год</t>
  </si>
  <si>
    <t xml:space="preserve">за 2022 год </t>
  </si>
  <si>
    <t>Факт на начало отчетного периода (за прошлый год) 2021</t>
  </si>
  <si>
    <t>Факт на конец отчетного периода 2022</t>
  </si>
  <si>
    <t>05.0.9</t>
  </si>
  <si>
    <t>05.0.10</t>
  </si>
  <si>
    <t>05.0.11</t>
  </si>
  <si>
    <t>Факт на конец отчетного периода 2022 год</t>
  </si>
  <si>
    <t>В 2022 году состоялось 5 заседаний санитарно-противоэпидемической комиссии района. Основные вопросы были связаны с оценкой заболеваемости населения новой коронавирусной инфекцией и темпами вакцинации против заболеваемости ковидом.  Внимание членов СПК посвящено реализации комплексного плана мероприятий по формированию ЗОЖ, реализации программы по сохранению здоровья и формированию ЗОЖ в 2022 году. Также были рассмотрены вопросы о введении дополнительных мер, направленных на предупреждение возникновения вспышек острых кишечных инфекций вирусной этиологии. Особое внимание было уделено профилактике природно очаговых заболеваний. В этой связи за счет средств муниципальной программы проведена акарицидная обработка земельных участков в 7 сельских поселениях. На постоянном контроле в течение всего года был вопрос о качестве питания в школах. Все выявленные замечания устранялись оперативно, результаты обсуждались на уровне заместителя главы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</si>
</sst>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_р_."/>
    <numFmt numFmtId="166" formatCode="#,##0.0\ _₽"/>
  </numFmts>
  <fonts count="44" x14ac:knownFonts="1">
    <font>
      <sz val="11"/>
      <color theme="1"/>
      <name val="Calibri"/>
      <family val="2"/>
      <charset val="204"/>
      <scheme val="minor"/>
    </font>
    <font>
      <b/>
      <sz val="11"/>
      <color theme="1"/>
      <name val="Calibri"/>
      <family val="2"/>
      <charset val="204"/>
      <scheme val="minor"/>
    </font>
    <font>
      <b/>
      <sz val="10"/>
      <name val="Times New Roman"/>
      <family val="1"/>
      <charset val="204"/>
    </font>
    <font>
      <sz val="8.5"/>
      <name val="Times New Roman"/>
      <family val="1"/>
      <charset val="204"/>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sz val="8.5"/>
      <color indexed="8"/>
      <name val="Times New Roman"/>
      <family val="1"/>
      <charset val="204"/>
    </font>
    <font>
      <sz val="10"/>
      <name val="Times New Roman"/>
      <family val="1"/>
      <charset val="204"/>
    </font>
    <font>
      <sz val="10"/>
      <name val="Calibri"/>
      <family val="2"/>
      <charset val="204"/>
    </font>
    <font>
      <sz val="10"/>
      <color theme="1"/>
      <name val="Calibri"/>
      <family val="2"/>
      <charset val="204"/>
      <scheme val="minor"/>
    </font>
    <font>
      <sz val="11"/>
      <color indexed="8"/>
      <name val="Calibri"/>
      <family val="2"/>
      <charset val="204"/>
    </font>
    <font>
      <sz val="10"/>
      <name val="Arial Cyr"/>
      <charset val="204"/>
    </font>
    <font>
      <b/>
      <sz val="11"/>
      <name val="Times New Roman"/>
      <family val="1"/>
      <charset val="204"/>
    </font>
    <font>
      <sz val="11"/>
      <name val="Times New Roman"/>
      <family val="1"/>
      <charset val="204"/>
    </font>
    <font>
      <b/>
      <sz val="11"/>
      <color theme="1"/>
      <name val="Times New Roman"/>
      <family val="1"/>
      <charset val="204"/>
    </font>
    <font>
      <b/>
      <sz val="11"/>
      <color rgb="FF000000"/>
      <name val="Times New Roman"/>
      <family val="1"/>
      <charset val="204"/>
    </font>
    <font>
      <b/>
      <sz val="8.5"/>
      <color theme="1"/>
      <name val="Times New Roman"/>
      <family val="1"/>
      <charset val="204"/>
    </font>
    <font>
      <b/>
      <sz val="8.5"/>
      <name val="Times New Roman"/>
      <family val="1"/>
      <charset val="204"/>
    </font>
    <font>
      <b/>
      <sz val="8.5"/>
      <color indexed="8"/>
      <name val="Times New Roman"/>
      <family val="1"/>
      <charset val="204"/>
    </font>
    <font>
      <sz val="8.5"/>
      <color theme="1"/>
      <name val="Times New Roman"/>
      <family val="1"/>
      <charset val="204"/>
    </font>
    <font>
      <b/>
      <sz val="12"/>
      <color indexed="8"/>
      <name val="Times New Roman"/>
      <family val="1"/>
      <charset val="204"/>
    </font>
    <font>
      <sz val="12"/>
      <color indexed="8"/>
      <name val="Times New Roman"/>
      <family val="1"/>
      <charset val="204"/>
    </font>
    <font>
      <b/>
      <u/>
      <sz val="12"/>
      <color indexed="8"/>
      <name val="Times New Roman"/>
      <family val="1"/>
      <charset val="204"/>
    </font>
    <font>
      <sz val="11"/>
      <color indexed="10"/>
      <name val="Calibri"/>
      <family val="2"/>
      <charset val="204"/>
    </font>
    <font>
      <sz val="9"/>
      <color indexed="8"/>
      <name val="Times New Roman"/>
      <family val="1"/>
      <charset val="204"/>
    </font>
    <font>
      <sz val="8"/>
      <color indexed="8"/>
      <name val="Times New Roman"/>
      <family val="1"/>
      <charset val="204"/>
    </font>
    <font>
      <b/>
      <sz val="9"/>
      <color indexed="8"/>
      <name val="Times New Roman"/>
      <family val="1"/>
      <charset val="204"/>
    </font>
    <font>
      <sz val="9"/>
      <name val="Times New Roman"/>
      <family val="1"/>
      <charset val="204"/>
    </font>
    <font>
      <sz val="9"/>
      <color theme="1"/>
      <name val="Times New Roman"/>
      <family val="1"/>
      <charset val="204"/>
    </font>
    <font>
      <b/>
      <sz val="9"/>
      <color theme="1"/>
      <name val="Times New Roman"/>
      <family val="1"/>
      <charset val="204"/>
    </font>
    <font>
      <sz val="12"/>
      <color theme="1"/>
      <name val="Times New Roman"/>
      <family val="1"/>
      <charset val="204"/>
    </font>
    <font>
      <sz val="8"/>
      <color theme="1"/>
      <name val="Times New Roman"/>
      <family val="1"/>
      <charset val="204"/>
    </font>
    <font>
      <b/>
      <sz val="8"/>
      <color indexed="8"/>
      <name val="Times New Roman"/>
      <family val="1"/>
      <charset val="204"/>
    </font>
    <font>
      <sz val="8"/>
      <name val="Times New Roman"/>
      <family val="1"/>
      <charset val="204"/>
    </font>
    <font>
      <sz val="11"/>
      <color theme="1"/>
      <name val="Times New Roman"/>
      <family val="1"/>
      <charset val="204"/>
    </font>
    <font>
      <b/>
      <sz val="11"/>
      <color indexed="8"/>
      <name val="Times New Roman"/>
      <family val="1"/>
      <charset val="204"/>
    </font>
    <font>
      <b/>
      <sz val="16"/>
      <color theme="1"/>
      <name val="Times New Roman"/>
      <family val="1"/>
      <charset val="204"/>
    </font>
    <font>
      <b/>
      <sz val="12"/>
      <name val="Times New Roman"/>
      <family val="1"/>
      <charset val="204"/>
    </font>
    <font>
      <sz val="9"/>
      <color theme="0"/>
      <name val="Times New Roman"/>
      <family val="1"/>
      <charset val="204"/>
    </font>
    <font>
      <sz val="8"/>
      <color rgb="FFFF0000"/>
      <name val="Times New Roman"/>
      <family val="1"/>
      <charset val="204"/>
    </font>
  </fonts>
  <fills count="10">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FFFF00"/>
        <bgColor indexed="64"/>
      </patternFill>
    </fill>
    <fill>
      <patternFill patternType="solid">
        <fgColor indexed="9"/>
        <bgColor indexed="64"/>
      </patternFill>
    </fill>
    <fill>
      <patternFill patternType="solid">
        <fgColor rgb="FFFFFFFF"/>
        <bgColor indexed="64"/>
      </patternFill>
    </fill>
    <fill>
      <patternFill patternType="solid">
        <fgColor rgb="FFFF0000"/>
        <bgColor indexed="64"/>
      </patternFill>
    </fill>
    <fill>
      <patternFill patternType="solid">
        <fgColor theme="0" tint="-0.249977111117893"/>
        <bgColor indexed="64"/>
      </patternFill>
    </fill>
    <fill>
      <patternFill patternType="solid">
        <fgColor indexed="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thin">
        <color indexed="64"/>
      </bottom>
      <diagonal/>
    </border>
  </borders>
  <cellStyleXfs count="4">
    <xf numFmtId="0" fontId="0" fillId="0" borderId="0"/>
    <xf numFmtId="0" fontId="15" fillId="0" borderId="0"/>
    <xf numFmtId="9" fontId="14" fillId="0" borderId="0" applyFont="0" applyFill="0" applyBorder="0" applyAlignment="0" applyProtection="0"/>
    <xf numFmtId="9" fontId="14" fillId="0" borderId="0" applyFont="0" applyFill="0" applyBorder="0" applyAlignment="0" applyProtection="0"/>
  </cellStyleXfs>
  <cellXfs count="252">
    <xf numFmtId="0" fontId="0" fillId="0" borderId="0" xfId="0"/>
    <xf numFmtId="0" fontId="9" fillId="0" borderId="0" xfId="0" applyFont="1"/>
    <xf numFmtId="0" fontId="11" fillId="0" borderId="0" xfId="0" applyFont="1" applyFill="1"/>
    <xf numFmtId="0" fontId="2" fillId="0" borderId="0" xfId="0" applyFont="1" applyFill="1" applyAlignment="1">
      <alignment horizontal="center"/>
    </xf>
    <xf numFmtId="49" fontId="3" fillId="0" borderId="1" xfId="0" applyNumberFormat="1" applyFont="1" applyFill="1" applyBorder="1" applyAlignment="1">
      <alignment horizontal="center" vertical="top"/>
    </xf>
    <xf numFmtId="0" fontId="11" fillId="5" borderId="1" xfId="0" applyFont="1" applyFill="1" applyBorder="1" applyAlignment="1">
      <alignment horizontal="center" vertical="center" wrapText="1"/>
    </xf>
    <xf numFmtId="0" fontId="0" fillId="0" borderId="0" xfId="0" applyFont="1"/>
    <xf numFmtId="0" fontId="17" fillId="0" borderId="0" xfId="0" applyFont="1" applyFill="1"/>
    <xf numFmtId="0" fontId="16" fillId="0" borderId="0" xfId="0" applyFont="1" applyFill="1" applyAlignment="1">
      <alignment horizontal="center"/>
    </xf>
    <xf numFmtId="0" fontId="17" fillId="0" borderId="0" xfId="0" applyFont="1"/>
    <xf numFmtId="0" fontId="17" fillId="0" borderId="1" xfId="0" applyFont="1" applyFill="1" applyBorder="1" applyAlignment="1">
      <alignment horizontal="center" vertical="top" wrapText="1"/>
    </xf>
    <xf numFmtId="0" fontId="18" fillId="0" borderId="1" xfId="0" applyFont="1" applyBorder="1" applyAlignment="1">
      <alignment horizontal="center" vertical="center" wrapText="1"/>
    </xf>
    <xf numFmtId="164" fontId="18" fillId="0" borderId="1" xfId="0" applyNumberFormat="1" applyFont="1" applyBorder="1" applyAlignment="1">
      <alignment horizontal="center" vertical="center" wrapText="1"/>
    </xf>
    <xf numFmtId="0" fontId="18" fillId="0" borderId="0" xfId="0" applyFont="1" applyAlignment="1">
      <alignment vertical="center" wrapText="1"/>
    </xf>
    <xf numFmtId="0" fontId="1" fillId="0" borderId="0" xfId="0" applyFont="1"/>
    <xf numFmtId="0" fontId="19" fillId="0" borderId="1" xfId="0" applyFont="1" applyBorder="1" applyAlignment="1">
      <alignment horizontal="center" vertical="top" wrapText="1"/>
    </xf>
    <xf numFmtId="2" fontId="17" fillId="0" borderId="0" xfId="0" applyNumberFormat="1" applyFont="1"/>
    <xf numFmtId="2" fontId="18" fillId="0" borderId="1" xfId="0" applyNumberFormat="1" applyFont="1" applyBorder="1" applyAlignment="1">
      <alignment horizontal="center" vertical="center" wrapText="1"/>
    </xf>
    <xf numFmtId="2" fontId="0" fillId="0" borderId="0" xfId="0" applyNumberFormat="1" applyFont="1"/>
    <xf numFmtId="0" fontId="18" fillId="0" borderId="1" xfId="0" applyFont="1" applyBorder="1" applyAlignment="1">
      <alignment horizontal="center" vertical="center" wrapText="1"/>
    </xf>
    <xf numFmtId="2" fontId="18" fillId="4" borderId="1" xfId="0" applyNumberFormat="1" applyFont="1" applyFill="1" applyBorder="1" applyAlignment="1">
      <alignment horizontal="center" vertical="center" wrapText="1"/>
    </xf>
    <xf numFmtId="164" fontId="18" fillId="0" borderId="6" xfId="0" applyNumberFormat="1" applyFont="1" applyBorder="1" applyAlignment="1">
      <alignment horizontal="center" vertical="center" wrapText="1"/>
    </xf>
    <xf numFmtId="0" fontId="0" fillId="0" borderId="1" xfId="0" applyBorder="1"/>
    <xf numFmtId="2" fontId="11" fillId="4" borderId="1" xfId="0" applyNumberFormat="1" applyFont="1" applyFill="1" applyBorder="1" applyAlignment="1">
      <alignment horizontal="center" vertical="top" wrapText="1"/>
    </xf>
    <xf numFmtId="0" fontId="11" fillId="4" borderId="1" xfId="0" applyFont="1" applyFill="1" applyBorder="1" applyAlignment="1">
      <alignment horizontal="center" vertical="top" wrapText="1"/>
    </xf>
    <xf numFmtId="49" fontId="18" fillId="0" borderId="11" xfId="0" applyNumberFormat="1" applyFont="1" applyBorder="1" applyAlignment="1">
      <alignment horizontal="center" vertical="center" wrapText="1"/>
    </xf>
    <xf numFmtId="0" fontId="18" fillId="0" borderId="11" xfId="0" applyFont="1" applyBorder="1" applyAlignment="1">
      <alignment horizontal="center" vertical="center" wrapText="1"/>
    </xf>
    <xf numFmtId="0" fontId="5" fillId="0" borderId="6" xfId="0" applyFont="1" applyBorder="1" applyAlignment="1">
      <alignment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7" fillId="0" borderId="11" xfId="0" applyFont="1" applyBorder="1" applyAlignment="1">
      <alignment vertical="center" wrapText="1"/>
    </xf>
    <xf numFmtId="0" fontId="4" fillId="0" borderId="1" xfId="0" applyFont="1" applyBorder="1" applyAlignment="1">
      <alignment horizontal="center" vertical="top" wrapText="1"/>
    </xf>
    <xf numFmtId="0" fontId="6" fillId="0" borderId="1" xfId="0" applyFont="1" applyBorder="1" applyAlignment="1">
      <alignment horizontal="center" vertical="top" wrapText="1"/>
    </xf>
    <xf numFmtId="164" fontId="5" fillId="0" borderId="1" xfId="0" applyNumberFormat="1" applyFont="1" applyBorder="1" applyAlignment="1">
      <alignment vertical="center" wrapText="1"/>
    </xf>
    <xf numFmtId="49" fontId="5" fillId="0" borderId="6" xfId="0" applyNumberFormat="1" applyFont="1" applyBorder="1" applyAlignment="1">
      <alignment vertical="center" wrapText="1"/>
    </xf>
    <xf numFmtId="0" fontId="5" fillId="0" borderId="6" xfId="0" applyFont="1" applyBorder="1" applyAlignment="1">
      <alignment horizontal="center" vertical="center" wrapText="1"/>
    </xf>
    <xf numFmtId="0" fontId="7" fillId="0" borderId="10" xfId="0" applyFont="1" applyBorder="1" applyAlignment="1">
      <alignment horizontal="center" vertical="center" wrapText="1"/>
    </xf>
    <xf numFmtId="49" fontId="7" fillId="0" borderId="10" xfId="0" applyNumberFormat="1" applyFont="1" applyBorder="1" applyAlignment="1">
      <alignment horizontal="center" vertical="center" wrapText="1"/>
    </xf>
    <xf numFmtId="0" fontId="6" fillId="0" borderId="1" xfId="0" applyFont="1" applyBorder="1" applyAlignment="1">
      <alignment horizontal="center" vertical="center" wrapText="1"/>
    </xf>
    <xf numFmtId="2" fontId="5"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20" fillId="6" borderId="1" xfId="0" applyFont="1" applyFill="1" applyBorder="1" applyAlignment="1">
      <alignment vertical="center" wrapText="1"/>
    </xf>
    <xf numFmtId="165" fontId="21" fillId="5" borderId="1" xfId="0" applyNumberFormat="1" applyFont="1" applyFill="1" applyBorder="1" applyAlignment="1">
      <alignment horizontal="center" vertical="top"/>
    </xf>
    <xf numFmtId="164" fontId="22" fillId="0" borderId="1" xfId="0" applyNumberFormat="1" applyFont="1" applyBorder="1" applyAlignment="1">
      <alignment horizontal="center" vertical="top"/>
    </xf>
    <xf numFmtId="0" fontId="23" fillId="6" borderId="1" xfId="0" applyFont="1" applyFill="1" applyBorder="1" applyAlignment="1">
      <alignment vertical="center" wrapText="1"/>
    </xf>
    <xf numFmtId="165" fontId="3" fillId="5" borderId="1" xfId="0" applyNumberFormat="1" applyFont="1" applyFill="1" applyBorder="1" applyAlignment="1">
      <alignment horizontal="center" vertical="top"/>
    </xf>
    <xf numFmtId="164" fontId="10" fillId="0" borderId="1" xfId="0" applyNumberFormat="1" applyFont="1" applyBorder="1" applyAlignment="1">
      <alignment horizontal="center" vertical="top"/>
    </xf>
    <xf numFmtId="165" fontId="10" fillId="0" borderId="1" xfId="0" applyNumberFormat="1" applyFont="1" applyBorder="1" applyAlignment="1">
      <alignment horizontal="center" vertical="top"/>
    </xf>
    <xf numFmtId="0" fontId="21" fillId="5" borderId="8" xfId="0" applyFont="1" applyFill="1" applyBorder="1" applyAlignment="1">
      <alignment horizontal="left" vertical="top" wrapText="1"/>
    </xf>
    <xf numFmtId="165" fontId="22" fillId="5" borderId="1" xfId="0" applyNumberFormat="1" applyFont="1" applyFill="1" applyBorder="1" applyAlignment="1">
      <alignment horizontal="center" vertical="top" wrapText="1"/>
    </xf>
    <xf numFmtId="0" fontId="3" fillId="5" borderId="8" xfId="0" applyFont="1" applyFill="1" applyBorder="1" applyAlignment="1">
      <alignment horizontal="left" vertical="top" wrapText="1"/>
    </xf>
    <xf numFmtId="165" fontId="3" fillId="5" borderId="6" xfId="0" applyNumberFormat="1" applyFont="1" applyFill="1" applyBorder="1" applyAlignment="1">
      <alignment horizontal="center" vertical="top"/>
    </xf>
    <xf numFmtId="165" fontId="10" fillId="0" borderId="1" xfId="0" applyNumberFormat="1" applyFont="1" applyFill="1" applyBorder="1" applyAlignment="1">
      <alignment horizontal="center" vertical="top"/>
    </xf>
    <xf numFmtId="0" fontId="23" fillId="0" borderId="1" xfId="0" applyFont="1" applyBorder="1" applyAlignment="1">
      <alignment horizontal="center"/>
    </xf>
    <xf numFmtId="165" fontId="3" fillId="5" borderId="10" xfId="0" applyNumberFormat="1" applyFont="1" applyFill="1" applyBorder="1" applyAlignment="1">
      <alignment horizontal="center" vertical="top"/>
    </xf>
    <xf numFmtId="0" fontId="3" fillId="5" borderId="1" xfId="0" applyFont="1" applyFill="1" applyBorder="1" applyAlignment="1">
      <alignment horizontal="left" vertical="top" wrapText="1"/>
    </xf>
    <xf numFmtId="165" fontId="3" fillId="0" borderId="1" xfId="0" applyNumberFormat="1" applyFont="1" applyFill="1" applyBorder="1" applyAlignment="1">
      <alignment horizontal="center" vertical="top"/>
    </xf>
    <xf numFmtId="166" fontId="3" fillId="0" borderId="1" xfId="0" applyNumberFormat="1" applyFont="1" applyBorder="1" applyAlignment="1">
      <alignment horizontal="center"/>
    </xf>
    <xf numFmtId="164" fontId="3" fillId="0" borderId="1" xfId="0" applyNumberFormat="1" applyFont="1" applyBorder="1" applyAlignment="1">
      <alignment horizontal="center" vertical="top"/>
    </xf>
    <xf numFmtId="0" fontId="3" fillId="6" borderId="1" xfId="0" applyFont="1" applyFill="1" applyBorder="1" applyAlignment="1">
      <alignment vertical="center" wrapText="1"/>
    </xf>
    <xf numFmtId="0" fontId="3" fillId="0" borderId="1" xfId="0" applyFont="1" applyBorder="1" applyAlignment="1">
      <alignment horizontal="center"/>
    </xf>
    <xf numFmtId="166" fontId="23" fillId="0" borderId="1" xfId="0" applyNumberFormat="1" applyFont="1" applyBorder="1" applyAlignment="1">
      <alignment horizontal="center" vertical="top"/>
    </xf>
    <xf numFmtId="49" fontId="0" fillId="0" borderId="1" xfId="0" applyNumberFormat="1" applyBorder="1" applyAlignment="1">
      <alignment horizontal="center" vertical="center"/>
    </xf>
    <xf numFmtId="0" fontId="18" fillId="0" borderId="11" xfId="0" applyFont="1" applyBorder="1" applyAlignment="1">
      <alignment horizontal="center" vertical="center" wrapText="1"/>
    </xf>
    <xf numFmtId="0" fontId="0" fillId="0" borderId="0" xfId="0" applyAlignment="1">
      <alignment horizontal="center"/>
    </xf>
    <xf numFmtId="0" fontId="27" fillId="0" borderId="0" xfId="0" applyFont="1"/>
    <xf numFmtId="0" fontId="29" fillId="0" borderId="16" xfId="0" applyFont="1" applyBorder="1" applyAlignment="1">
      <alignment horizontal="center" vertical="center" wrapText="1"/>
    </xf>
    <xf numFmtId="0" fontId="29" fillId="0" borderId="17" xfId="0" applyFont="1" applyBorder="1" applyAlignment="1">
      <alignment horizontal="center" vertical="center" wrapText="1"/>
    </xf>
    <xf numFmtId="49" fontId="30" fillId="5" borderId="1" xfId="0" applyNumberFormat="1" applyFont="1" applyFill="1" applyBorder="1" applyAlignment="1">
      <alignment horizontal="center" vertical="center" wrapText="1"/>
    </xf>
    <xf numFmtId="0" fontId="30" fillId="5" borderId="1" xfId="0" applyFont="1" applyFill="1" applyBorder="1" applyAlignment="1">
      <alignment horizontal="center" vertical="center" wrapText="1"/>
    </xf>
    <xf numFmtId="49" fontId="28" fillId="5" borderId="1" xfId="0" applyNumberFormat="1" applyFont="1" applyFill="1" applyBorder="1" applyAlignment="1">
      <alignment horizontal="center" vertical="top" wrapText="1"/>
    </xf>
    <xf numFmtId="0" fontId="28" fillId="5" borderId="1" xfId="0" applyFont="1" applyFill="1" applyBorder="1" applyAlignment="1">
      <alignment horizontal="center" vertical="top" wrapText="1"/>
    </xf>
    <xf numFmtId="0" fontId="28" fillId="2" borderId="1" xfId="0" applyFont="1" applyFill="1" applyBorder="1" applyAlignment="1">
      <alignment vertical="top" wrapText="1"/>
    </xf>
    <xf numFmtId="0" fontId="28" fillId="2" borderId="1" xfId="0" applyFont="1" applyFill="1" applyBorder="1" applyAlignment="1">
      <alignment horizontal="center" vertical="top" wrapText="1"/>
    </xf>
    <xf numFmtId="0" fontId="17" fillId="2" borderId="1" xfId="0" applyFont="1" applyFill="1" applyBorder="1" applyAlignment="1">
      <alignment horizontal="left" vertical="top" wrapText="1"/>
    </xf>
    <xf numFmtId="0" fontId="28" fillId="0" borderId="1" xfId="0" applyFont="1" applyBorder="1" applyAlignment="1">
      <alignment vertical="top" wrapText="1"/>
    </xf>
    <xf numFmtId="0" fontId="28" fillId="0" borderId="1" xfId="0" applyFont="1" applyFill="1" applyBorder="1" applyAlignment="1">
      <alignment horizontal="center" vertical="top" wrapText="1"/>
    </xf>
    <xf numFmtId="0" fontId="31" fillId="2" borderId="1" xfId="0" applyFont="1" applyFill="1" applyBorder="1" applyAlignment="1">
      <alignment vertical="top" wrapText="1"/>
    </xf>
    <xf numFmtId="49" fontId="28" fillId="0" borderId="1" xfId="0" applyNumberFormat="1" applyFont="1" applyFill="1" applyBorder="1" applyAlignment="1">
      <alignment horizontal="center" vertical="top" wrapText="1"/>
    </xf>
    <xf numFmtId="0" fontId="28" fillId="0" borderId="1" xfId="0" applyFont="1" applyFill="1" applyBorder="1" applyAlignment="1">
      <alignment vertical="top" wrapText="1"/>
    </xf>
    <xf numFmtId="0" fontId="31" fillId="0" borderId="1" xfId="0" applyFont="1" applyFill="1" applyBorder="1" applyAlignment="1">
      <alignment vertical="top" wrapText="1"/>
    </xf>
    <xf numFmtId="0" fontId="0" fillId="0" borderId="0" xfId="0" applyFill="1"/>
    <xf numFmtId="0" fontId="0" fillId="8" borderId="0" xfId="0" applyFill="1"/>
    <xf numFmtId="49" fontId="28" fillId="0" borderId="1" xfId="0" applyNumberFormat="1" applyFont="1" applyFill="1" applyBorder="1" applyAlignment="1">
      <alignment horizontal="center" vertical="top"/>
    </xf>
    <xf numFmtId="0" fontId="0" fillId="0" borderId="1" xfId="0" applyFill="1" applyBorder="1" applyAlignment="1">
      <alignment vertical="top"/>
    </xf>
    <xf numFmtId="49" fontId="28" fillId="5" borderId="1" xfId="0" applyNumberFormat="1" applyFont="1" applyFill="1" applyBorder="1" applyAlignment="1">
      <alignment horizontal="center" vertical="top"/>
    </xf>
    <xf numFmtId="0" fontId="0" fillId="0" borderId="1" xfId="0" applyBorder="1" applyAlignment="1">
      <alignment vertical="top"/>
    </xf>
    <xf numFmtId="0" fontId="30" fillId="2" borderId="1" xfId="0" applyFont="1" applyFill="1" applyBorder="1" applyAlignment="1">
      <alignment horizontal="center" vertical="center" wrapText="1"/>
    </xf>
    <xf numFmtId="0" fontId="32" fillId="2" borderId="1" xfId="0" applyFont="1" applyFill="1" applyBorder="1" applyAlignment="1">
      <alignment vertical="top" wrapText="1"/>
    </xf>
    <xf numFmtId="0" fontId="32" fillId="2" borderId="1" xfId="0" applyFont="1" applyFill="1" applyBorder="1" applyAlignment="1">
      <alignment horizontal="center" vertical="top" wrapText="1"/>
    </xf>
    <xf numFmtId="0" fontId="32" fillId="0" borderId="0" xfId="0" applyFont="1" applyAlignment="1">
      <alignment vertical="top" wrapText="1"/>
    </xf>
    <xf numFmtId="0" fontId="28" fillId="2" borderId="1" xfId="0" applyFont="1" applyFill="1" applyBorder="1" applyAlignment="1">
      <alignment horizontal="center" vertical="center" wrapText="1"/>
    </xf>
    <xf numFmtId="0" fontId="28" fillId="7" borderId="1" xfId="0" applyFont="1" applyFill="1" applyBorder="1" applyAlignment="1">
      <alignment vertical="top" wrapText="1"/>
    </xf>
    <xf numFmtId="0" fontId="32" fillId="0" borderId="0" xfId="0" applyFont="1" applyAlignment="1">
      <alignment horizontal="justify" vertical="top"/>
    </xf>
    <xf numFmtId="0" fontId="3" fillId="2" borderId="1" xfId="0" applyFont="1" applyFill="1" applyBorder="1" applyAlignment="1">
      <alignment vertical="top" wrapText="1"/>
    </xf>
    <xf numFmtId="0" fontId="34" fillId="0" borderId="1" xfId="0" applyFont="1" applyBorder="1" applyAlignment="1">
      <alignment horizontal="center" vertical="center"/>
    </xf>
    <xf numFmtId="0" fontId="0" fillId="0" borderId="0" xfId="0" applyAlignment="1">
      <alignment horizontal="center" vertical="center"/>
    </xf>
    <xf numFmtId="0" fontId="28" fillId="0" borderId="14" xfId="0" applyFont="1" applyBorder="1" applyAlignment="1">
      <alignment horizontal="center" vertical="center" wrapText="1"/>
    </xf>
    <xf numFmtId="164" fontId="0" fillId="0" borderId="0" xfId="0" applyNumberFormat="1"/>
    <xf numFmtId="2" fontId="29" fillId="2" borderId="1" xfId="0" applyNumberFormat="1" applyFont="1" applyFill="1" applyBorder="1" applyAlignment="1">
      <alignment horizontal="center" vertical="center" wrapText="1"/>
    </xf>
    <xf numFmtId="0" fontId="29" fillId="2" borderId="1" xfId="0" applyFont="1" applyFill="1" applyBorder="1" applyAlignment="1">
      <alignment horizontal="center" vertical="center" wrapText="1"/>
    </xf>
    <xf numFmtId="0" fontId="35" fillId="0" borderId="1" xfId="0" applyFont="1" applyBorder="1" applyAlignment="1">
      <alignment horizontal="center" vertical="center"/>
    </xf>
    <xf numFmtId="0" fontId="35" fillId="0" borderId="18" xfId="0" applyFont="1" applyBorder="1" applyAlignment="1">
      <alignment horizontal="center" vertical="center" wrapText="1"/>
    </xf>
    <xf numFmtId="0" fontId="35" fillId="0" borderId="1" xfId="0" applyFont="1" applyBorder="1" applyAlignment="1">
      <alignment horizontal="left" vertical="center" wrapText="1"/>
    </xf>
    <xf numFmtId="0" fontId="35" fillId="0" borderId="1" xfId="0" applyFont="1" applyBorder="1" applyAlignment="1">
      <alignment horizontal="left" wrapText="1"/>
    </xf>
    <xf numFmtId="0" fontId="29" fillId="2" borderId="1" xfId="0" applyFont="1" applyFill="1" applyBorder="1" applyAlignment="1">
      <alignment horizontal="left" vertical="center" wrapText="1"/>
    </xf>
    <xf numFmtId="0" fontId="9" fillId="0" borderId="0" xfId="0" applyFont="1" applyAlignment="1">
      <alignment vertical="center" wrapText="1"/>
    </xf>
    <xf numFmtId="0" fontId="35" fillId="0" borderId="19" xfId="0" applyFont="1" applyBorder="1" applyAlignment="1">
      <alignment horizontal="center" vertical="center" wrapText="1"/>
    </xf>
    <xf numFmtId="0" fontId="35" fillId="0" borderId="18" xfId="0" applyFont="1" applyBorder="1" applyAlignment="1">
      <alignment horizontal="center" vertical="top" wrapText="1"/>
    </xf>
    <xf numFmtId="0" fontId="29" fillId="2" borderId="11" xfId="0" applyFont="1" applyFill="1" applyBorder="1" applyAlignment="1">
      <alignment horizontal="left" vertical="center" wrapText="1"/>
    </xf>
    <xf numFmtId="0" fontId="35" fillId="0" borderId="19" xfId="0" applyFont="1" applyBorder="1" applyAlignment="1">
      <alignment horizontal="center" vertical="top" wrapText="1"/>
    </xf>
    <xf numFmtId="0" fontId="29" fillId="2" borderId="1" xfId="0" applyFont="1" applyFill="1" applyBorder="1" applyAlignment="1">
      <alignment horizontal="center" vertical="center"/>
    </xf>
    <xf numFmtId="0" fontId="29" fillId="0" borderId="1" xfId="0" applyFont="1" applyBorder="1" applyAlignment="1">
      <alignment horizontal="center" vertical="center"/>
    </xf>
    <xf numFmtId="0" fontId="26" fillId="0" borderId="0" xfId="0" applyFont="1" applyAlignment="1">
      <alignment vertical="center" wrapText="1"/>
    </xf>
    <xf numFmtId="0" fontId="24" fillId="0" borderId="0" xfId="0" applyFont="1" applyAlignment="1">
      <alignment vertical="center" wrapText="1"/>
    </xf>
    <xf numFmtId="0" fontId="9" fillId="0" borderId="20" xfId="0" applyFont="1" applyBorder="1" applyAlignment="1">
      <alignment horizontal="center" vertical="center" wrapText="1"/>
    </xf>
    <xf numFmtId="14" fontId="9" fillId="0" borderId="20" xfId="0" applyNumberFormat="1" applyFont="1" applyBorder="1" applyAlignment="1">
      <alignment horizontal="center" vertical="center" wrapText="1"/>
    </xf>
    <xf numFmtId="0" fontId="9" fillId="0" borderId="18"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9" xfId="0" applyFont="1" applyBorder="1" applyAlignment="1">
      <alignment horizontal="center" vertical="center" wrapText="1"/>
    </xf>
    <xf numFmtId="2" fontId="28" fillId="0" borderId="20" xfId="0" quotePrefix="1" applyNumberFormat="1" applyFont="1" applyBorder="1" applyAlignment="1">
      <alignment horizontal="center" vertical="center" wrapText="1"/>
    </xf>
    <xf numFmtId="2" fontId="28" fillId="0" borderId="20" xfId="0" applyNumberFormat="1" applyFont="1" applyBorder="1" applyAlignment="1">
      <alignment horizontal="center" vertical="center" wrapText="1"/>
    </xf>
    <xf numFmtId="0" fontId="28" fillId="5" borderId="19" xfId="0" applyFont="1" applyFill="1" applyBorder="1" applyAlignment="1">
      <alignment horizontal="center" vertical="center" wrapText="1"/>
    </xf>
    <xf numFmtId="0" fontId="30" fillId="0" borderId="19" xfId="0" applyFont="1" applyBorder="1" applyAlignment="1">
      <alignment horizontal="center" vertical="center" wrapText="1"/>
    </xf>
    <xf numFmtId="0" fontId="28" fillId="0" borderId="20" xfId="0" applyFont="1" applyBorder="1" applyAlignment="1">
      <alignment horizontal="center" vertical="center" wrapText="1"/>
    </xf>
    <xf numFmtId="49" fontId="30" fillId="0" borderId="18" xfId="0" applyNumberFormat="1" applyFont="1" applyBorder="1" applyAlignment="1">
      <alignment horizontal="center" vertical="center" wrapText="1"/>
    </xf>
    <xf numFmtId="0" fontId="28" fillId="0" borderId="18" xfId="0" applyFont="1" applyBorder="1" applyAlignment="1">
      <alignment horizontal="center" vertical="center" wrapText="1"/>
    </xf>
    <xf numFmtId="0" fontId="25" fillId="0" borderId="0" xfId="0" applyFont="1" applyAlignment="1">
      <alignment horizontal="justify" vertical="center"/>
    </xf>
    <xf numFmtId="0" fontId="38" fillId="0" borderId="0" xfId="0" applyFont="1"/>
    <xf numFmtId="2" fontId="39" fillId="9" borderId="1" xfId="0" applyNumberFormat="1" applyFont="1" applyFill="1" applyBorder="1" applyAlignment="1">
      <alignment horizontal="center" vertical="center"/>
    </xf>
    <xf numFmtId="0" fontId="39" fillId="0" borderId="1" xfId="0" applyFont="1" applyBorder="1" applyAlignment="1">
      <alignment horizontal="center" vertical="center" wrapText="1"/>
    </xf>
    <xf numFmtId="2" fontId="16" fillId="9" borderId="1" xfId="0" applyNumberFormat="1" applyFont="1" applyFill="1" applyBorder="1" applyAlignment="1">
      <alignment horizontal="center" vertical="center"/>
    </xf>
    <xf numFmtId="164" fontId="38" fillId="0" borderId="1" xfId="0" applyNumberFormat="1" applyFont="1" applyFill="1" applyBorder="1" applyAlignment="1">
      <alignment horizontal="center"/>
    </xf>
    <xf numFmtId="0" fontId="38" fillId="0" borderId="1" xfId="0" applyFont="1" applyBorder="1" applyAlignment="1">
      <alignment horizontal="center" vertical="center" wrapText="1"/>
    </xf>
    <xf numFmtId="2" fontId="39" fillId="9" borderId="1" xfId="0" applyNumberFormat="1" applyFont="1" applyFill="1" applyBorder="1" applyAlignment="1" applyProtection="1">
      <alignment horizontal="center" vertical="center"/>
    </xf>
    <xf numFmtId="0" fontId="38" fillId="0" borderId="22" xfId="0" applyFont="1" applyBorder="1" applyAlignment="1">
      <alignment horizontal="center"/>
    </xf>
    <xf numFmtId="1" fontId="38" fillId="0" borderId="0" xfId="0" applyNumberFormat="1" applyFont="1" applyBorder="1" applyAlignment="1" applyProtection="1">
      <alignment horizontal="center" vertical="center"/>
    </xf>
    <xf numFmtId="1" fontId="38" fillId="0" borderId="1" xfId="0" applyNumberFormat="1" applyFont="1" applyBorder="1" applyAlignment="1" applyProtection="1">
      <alignment horizontal="center" vertical="center"/>
    </xf>
    <xf numFmtId="0" fontId="38" fillId="0" borderId="22" xfId="0" applyFont="1" applyBorder="1" applyAlignment="1">
      <alignment horizontal="center" vertical="center"/>
    </xf>
    <xf numFmtId="2" fontId="38" fillId="0" borderId="0" xfId="0" applyNumberFormat="1" applyFont="1" applyBorder="1" applyAlignment="1" applyProtection="1">
      <alignment horizontal="center" vertical="center"/>
    </xf>
    <xf numFmtId="2" fontId="38" fillId="0" borderId="1" xfId="0" applyNumberFormat="1" applyFont="1" applyBorder="1"/>
    <xf numFmtId="0" fontId="38" fillId="0" borderId="1" xfId="0" applyFont="1" applyFill="1" applyBorder="1"/>
    <xf numFmtId="0" fontId="38" fillId="0" borderId="7" xfId="0" applyFont="1" applyFill="1" applyBorder="1"/>
    <xf numFmtId="164" fontId="38" fillId="0" borderId="1" xfId="0" applyNumberFormat="1" applyFont="1" applyFill="1" applyBorder="1" applyAlignment="1">
      <alignment vertical="center"/>
    </xf>
    <xf numFmtId="164" fontId="38" fillId="0" borderId="7" xfId="0" applyNumberFormat="1" applyFont="1" applyFill="1" applyBorder="1" applyAlignment="1">
      <alignment vertical="center"/>
    </xf>
    <xf numFmtId="0" fontId="38" fillId="0" borderId="1" xfId="0" applyFont="1" applyFill="1" applyBorder="1" applyAlignment="1">
      <alignment vertical="center"/>
    </xf>
    <xf numFmtId="0" fontId="38" fillId="0" borderId="1" xfId="0" applyFont="1" applyBorder="1" applyAlignment="1">
      <alignment horizontal="center" vertical="center"/>
    </xf>
    <xf numFmtId="0" fontId="39" fillId="0" borderId="1" xfId="0" applyFont="1" applyBorder="1" applyAlignment="1">
      <alignment horizontal="center" wrapText="1"/>
    </xf>
    <xf numFmtId="0" fontId="38" fillId="0" borderId="1" xfId="0" applyNumberFormat="1" applyFont="1" applyFill="1" applyBorder="1" applyAlignment="1">
      <alignment vertical="center"/>
    </xf>
    <xf numFmtId="0" fontId="42" fillId="2" borderId="1" xfId="0" applyFont="1" applyFill="1" applyBorder="1" applyAlignment="1">
      <alignment vertical="top" wrapText="1"/>
    </xf>
    <xf numFmtId="0" fontId="30" fillId="0" borderId="1" xfId="0" applyFont="1" applyFill="1" applyBorder="1" applyAlignment="1">
      <alignment vertical="top" wrapText="1"/>
    </xf>
    <xf numFmtId="0" fontId="30" fillId="0" borderId="1" xfId="0" applyFont="1" applyFill="1" applyBorder="1" applyAlignment="1">
      <alignment horizontal="center" vertical="center" wrapText="1"/>
    </xf>
    <xf numFmtId="0" fontId="33" fillId="0" borderId="1" xfId="0" applyFont="1" applyFill="1" applyBorder="1" applyAlignment="1">
      <alignment horizontal="center" vertical="center"/>
    </xf>
    <xf numFmtId="0" fontId="30" fillId="2" borderId="1" xfId="0" applyFont="1" applyFill="1" applyBorder="1" applyAlignment="1">
      <alignment horizontal="center" vertical="top" wrapText="1"/>
    </xf>
    <xf numFmtId="0" fontId="31" fillId="2" borderId="1" xfId="0" applyNumberFormat="1" applyFont="1" applyFill="1" applyBorder="1" applyAlignment="1">
      <alignment vertical="top" wrapText="1"/>
    </xf>
    <xf numFmtId="0" fontId="29" fillId="0" borderId="1" xfId="0" applyFont="1" applyFill="1" applyBorder="1" applyAlignment="1">
      <alignment horizontal="center" vertical="center" wrapText="1"/>
    </xf>
    <xf numFmtId="2" fontId="29" fillId="0"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0" fontId="35" fillId="0" borderId="1" xfId="0" applyFont="1" applyFill="1" applyBorder="1" applyAlignment="1">
      <alignment horizontal="center" vertical="center"/>
    </xf>
    <xf numFmtId="0" fontId="43" fillId="0" borderId="1" xfId="0" applyFont="1" applyFill="1" applyBorder="1" applyAlignment="1">
      <alignment horizontal="center" vertical="center" wrapText="1"/>
    </xf>
    <xf numFmtId="0" fontId="40" fillId="3" borderId="5" xfId="0" applyFont="1" applyFill="1" applyBorder="1" applyAlignment="1" applyProtection="1">
      <alignment horizontal="center" vertical="center"/>
    </xf>
    <xf numFmtId="0" fontId="40" fillId="3" borderId="0" xfId="0" applyFont="1" applyFill="1" applyAlignment="1" applyProtection="1">
      <alignment horizontal="center" vertical="center"/>
    </xf>
    <xf numFmtId="0" fontId="39" fillId="0" borderId="0" xfId="0" applyFont="1" applyAlignment="1">
      <alignment horizontal="center" wrapText="1"/>
    </xf>
    <xf numFmtId="0" fontId="41" fillId="0" borderId="0" xfId="0" applyFont="1" applyAlignment="1">
      <alignment horizontal="center" vertical="center" wrapText="1"/>
    </xf>
    <xf numFmtId="0" fontId="34" fillId="0" borderId="0" xfId="0" applyFont="1" applyAlignment="1">
      <alignment horizontal="center" vertical="center" wrapText="1"/>
    </xf>
    <xf numFmtId="0" fontId="34" fillId="0" borderId="0" xfId="0" applyFont="1" applyAlignment="1"/>
    <xf numFmtId="0" fontId="39" fillId="0" borderId="1" xfId="0" applyFont="1" applyBorder="1" applyAlignment="1">
      <alignment horizontal="center" wrapText="1"/>
    </xf>
    <xf numFmtId="0" fontId="38" fillId="0" borderId="1" xfId="0" applyFont="1" applyBorder="1" applyAlignment="1"/>
    <xf numFmtId="0" fontId="39" fillId="0" borderId="6" xfId="0" applyFont="1" applyBorder="1" applyAlignment="1">
      <alignment horizontal="center" vertical="center" wrapText="1"/>
    </xf>
    <xf numFmtId="0" fontId="39" fillId="0" borderId="11"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0" xfId="0" applyFont="1" applyBorder="1" applyAlignment="1">
      <alignment horizontal="left" wrapText="1"/>
    </xf>
    <xf numFmtId="0" fontId="39" fillId="0" borderId="10" xfId="0" applyFont="1" applyBorder="1" applyAlignment="1">
      <alignment horizontal="center" vertical="center" wrapText="1"/>
    </xf>
    <xf numFmtId="2" fontId="39" fillId="9" borderId="2" xfId="0" applyNumberFormat="1" applyFont="1" applyFill="1" applyBorder="1" applyAlignment="1" applyProtection="1">
      <alignment horizontal="center" vertical="center"/>
    </xf>
    <xf numFmtId="2" fontId="39" fillId="9" borderId="3" xfId="0" applyNumberFormat="1" applyFont="1" applyFill="1" applyBorder="1" applyAlignment="1" applyProtection="1">
      <alignment horizontal="center" vertical="center"/>
    </xf>
    <xf numFmtId="2" fontId="39" fillId="9" borderId="4" xfId="0" applyNumberFormat="1" applyFont="1" applyFill="1" applyBorder="1" applyAlignment="1" applyProtection="1">
      <alignment horizontal="center" vertical="center"/>
    </xf>
    <xf numFmtId="49" fontId="18" fillId="0" borderId="6" xfId="0" applyNumberFormat="1" applyFont="1" applyBorder="1" applyAlignment="1">
      <alignment horizontal="center" vertical="center" wrapText="1"/>
    </xf>
    <xf numFmtId="49" fontId="18" fillId="0" borderId="11" xfId="0" applyNumberFormat="1" applyFont="1" applyBorder="1" applyAlignment="1">
      <alignment horizontal="center" vertical="center" wrapText="1"/>
    </xf>
    <xf numFmtId="49" fontId="18" fillId="0" borderId="10" xfId="0" applyNumberFormat="1" applyFont="1" applyBorder="1" applyAlignment="1">
      <alignment horizontal="center" vertical="center" wrapText="1"/>
    </xf>
    <xf numFmtId="0" fontId="18" fillId="0" borderId="6"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0" xfId="0" applyFont="1" applyBorder="1" applyAlignment="1">
      <alignment horizontal="center" vertical="center" wrapText="1"/>
    </xf>
    <xf numFmtId="0" fontId="16" fillId="0" borderId="0" xfId="0" applyFont="1" applyFill="1" applyAlignment="1">
      <alignment horizontal="left" wrapText="1"/>
    </xf>
    <xf numFmtId="0" fontId="17" fillId="0" borderId="1" xfId="0" applyFont="1" applyFill="1" applyBorder="1" applyAlignment="1">
      <alignment horizontal="center" vertical="top" wrapText="1"/>
    </xf>
    <xf numFmtId="2" fontId="17" fillId="0" borderId="1" xfId="0" applyNumberFormat="1" applyFont="1" applyFill="1" applyBorder="1" applyAlignment="1">
      <alignment horizontal="center" vertical="top" wrapText="1"/>
    </xf>
    <xf numFmtId="0" fontId="17" fillId="0" borderId="8" xfId="0" applyFont="1" applyBorder="1" applyAlignment="1">
      <alignment horizontal="center" vertical="top" wrapText="1"/>
    </xf>
    <xf numFmtId="0" fontId="17" fillId="0" borderId="7" xfId="0" applyFont="1" applyBorder="1" applyAlignment="1">
      <alignment horizontal="center" vertical="top" wrapText="1"/>
    </xf>
    <xf numFmtId="0" fontId="7" fillId="0" borderId="1" xfId="0" applyFont="1" applyBorder="1" applyAlignment="1">
      <alignment horizontal="center" vertical="center" wrapText="1"/>
    </xf>
    <xf numFmtId="49" fontId="7" fillId="0" borderId="6"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49" fontId="7" fillId="0" borderId="1" xfId="0" applyNumberFormat="1" applyFont="1" applyBorder="1" applyAlignment="1">
      <alignment horizontal="center" vertical="center" wrapText="1"/>
    </xf>
    <xf numFmtId="49" fontId="11" fillId="0" borderId="6" xfId="0" applyNumberFormat="1" applyFont="1" applyBorder="1" applyAlignment="1">
      <alignment horizontal="center" vertical="center" wrapText="1"/>
    </xf>
    <xf numFmtId="49" fontId="11" fillId="0" borderId="11" xfId="0" applyNumberFormat="1" applyFont="1" applyBorder="1" applyAlignment="1">
      <alignment horizontal="center" vertical="center" wrapText="1"/>
    </xf>
    <xf numFmtId="49" fontId="11" fillId="0" borderId="10"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0" xfId="0" applyFont="1" applyAlignment="1">
      <alignment horizontal="left" wrapText="1"/>
    </xf>
    <xf numFmtId="0" fontId="11"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9" fillId="0" borderId="1" xfId="0" applyFont="1" applyBorder="1" applyAlignment="1">
      <alignment horizontal="center" vertical="top" wrapText="1"/>
    </xf>
    <xf numFmtId="0" fontId="13" fillId="0" borderId="1" xfId="0" applyFont="1" applyBorder="1" applyAlignment="1">
      <alignment horizontal="center" vertical="top" wrapText="1"/>
    </xf>
    <xf numFmtId="0" fontId="11" fillId="4"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12" fillId="5" borderId="1" xfId="0" applyFont="1" applyFill="1" applyBorder="1" applyAlignment="1">
      <alignment horizontal="center" vertical="top" wrapText="1"/>
    </xf>
    <xf numFmtId="49" fontId="3" fillId="5" borderId="6" xfId="0" applyNumberFormat="1" applyFont="1" applyFill="1" applyBorder="1" applyAlignment="1">
      <alignment horizontal="center" vertical="top" wrapText="1"/>
    </xf>
    <xf numFmtId="49" fontId="3" fillId="5" borderId="11" xfId="0" applyNumberFormat="1" applyFont="1" applyFill="1" applyBorder="1" applyAlignment="1">
      <alignment horizontal="center" vertical="top" wrapText="1"/>
    </xf>
    <xf numFmtId="0" fontId="3" fillId="5" borderId="10" xfId="0" applyFont="1" applyFill="1" applyBorder="1" applyAlignment="1">
      <alignment horizontal="center" vertical="top" wrapText="1"/>
    </xf>
    <xf numFmtId="49" fontId="3" fillId="5" borderId="1" xfId="0" applyNumberFormat="1" applyFont="1" applyFill="1" applyBorder="1" applyAlignment="1">
      <alignment horizontal="center" vertical="top" wrapText="1"/>
    </xf>
    <xf numFmtId="0" fontId="3" fillId="5" borderId="1" xfId="0" applyFont="1" applyFill="1" applyBorder="1" applyAlignment="1">
      <alignment horizontal="center" vertical="top" wrapText="1"/>
    </xf>
    <xf numFmtId="0" fontId="3" fillId="5" borderId="1" xfId="0" applyFont="1" applyFill="1" applyBorder="1" applyAlignment="1">
      <alignment horizontal="left" vertical="top"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7"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6" xfId="0" applyFont="1" applyBorder="1" applyAlignment="1">
      <alignment horizontal="center" vertical="center" wrapText="1"/>
    </xf>
    <xf numFmtId="0" fontId="24" fillId="0" borderId="0" xfId="0" applyFont="1" applyAlignment="1">
      <alignment horizontal="center" vertical="center" wrapText="1"/>
    </xf>
    <xf numFmtId="0" fontId="26" fillId="0" borderId="0" xfId="0" applyFont="1" applyAlignment="1">
      <alignment horizontal="center" vertical="center" wrapText="1"/>
    </xf>
    <xf numFmtId="0" fontId="28" fillId="0" borderId="12"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0" fillId="0" borderId="0" xfId="0" applyAlignment="1">
      <alignment horizontal="center" vertical="center" wrapText="1"/>
    </xf>
    <xf numFmtId="0" fontId="3" fillId="0" borderId="1" xfId="0" applyFont="1" applyFill="1" applyBorder="1" applyAlignment="1">
      <alignment horizontal="center" vertical="top" wrapText="1"/>
    </xf>
    <xf numFmtId="0" fontId="3" fillId="4" borderId="1" xfId="0" applyFont="1" applyFill="1" applyBorder="1" applyAlignment="1">
      <alignment horizontal="center" vertical="top" wrapText="1"/>
    </xf>
    <xf numFmtId="0" fontId="10" fillId="4" borderId="1" xfId="0" applyFont="1" applyFill="1" applyBorder="1" applyAlignment="1">
      <alignment horizontal="center" vertical="top" wrapText="1"/>
    </xf>
    <xf numFmtId="0" fontId="0" fillId="4" borderId="1" xfId="0" applyFill="1" applyBorder="1" applyAlignment="1">
      <alignment horizontal="center" vertical="top" wrapText="1"/>
    </xf>
    <xf numFmtId="0" fontId="0" fillId="0" borderId="8" xfId="0" applyBorder="1" applyAlignment="1">
      <alignment horizontal="center" wrapText="1"/>
    </xf>
    <xf numFmtId="0" fontId="0" fillId="0" borderId="9" xfId="0" applyBorder="1" applyAlignment="1">
      <alignment horizontal="center" wrapText="1"/>
    </xf>
    <xf numFmtId="0" fontId="0" fillId="0" borderId="7" xfId="0" applyBorder="1" applyAlignment="1">
      <alignment horizontal="center" wrapText="1"/>
    </xf>
    <xf numFmtId="0" fontId="2" fillId="0" borderId="0" xfId="0" applyFont="1" applyFill="1" applyAlignment="1">
      <alignment horizontal="left" wrapText="1"/>
    </xf>
    <xf numFmtId="49" fontId="3" fillId="0" borderId="1" xfId="0" applyNumberFormat="1" applyFont="1" applyFill="1" applyBorder="1" applyAlignment="1">
      <alignment horizontal="center" vertical="top" wrapText="1"/>
    </xf>
    <xf numFmtId="0" fontId="0" fillId="0" borderId="1" xfId="0" applyBorder="1" applyAlignment="1">
      <alignment horizontal="center" vertical="top" wrapText="1"/>
    </xf>
    <xf numFmtId="0" fontId="2" fillId="0" borderId="1" xfId="0" applyFont="1" applyFill="1" applyBorder="1" applyAlignment="1">
      <alignment horizontal="center" vertical="top" wrapText="1"/>
    </xf>
    <xf numFmtId="49" fontId="36" fillId="0" borderId="1" xfId="0" applyNumberFormat="1" applyFont="1" applyBorder="1" applyAlignment="1">
      <alignment horizontal="center" vertical="center"/>
    </xf>
    <xf numFmtId="0" fontId="26" fillId="0" borderId="0" xfId="0" applyFont="1" applyBorder="1" applyAlignment="1">
      <alignment horizontal="center" vertical="center" wrapText="1"/>
    </xf>
    <xf numFmtId="0" fontId="29" fillId="0" borderId="1" xfId="0" applyFont="1" applyBorder="1" applyAlignment="1">
      <alignment horizontal="center" vertical="center" wrapText="1"/>
    </xf>
    <xf numFmtId="164" fontId="29" fillId="0" borderId="1" xfId="0" applyNumberFormat="1" applyFont="1" applyBorder="1" applyAlignment="1">
      <alignment horizontal="center" vertical="center" wrapText="1"/>
    </xf>
    <xf numFmtId="0" fontId="26" fillId="0" borderId="21" xfId="0" applyFont="1" applyBorder="1" applyAlignment="1">
      <alignment horizontal="center" vertical="center" wrapText="1"/>
    </xf>
    <xf numFmtId="0" fontId="24" fillId="0" borderId="0" xfId="0" applyFont="1" applyAlignment="1">
      <alignment horizontal="left" vertical="center" wrapText="1"/>
    </xf>
    <xf numFmtId="0" fontId="29" fillId="0" borderId="12" xfId="0" applyFont="1" applyBorder="1" applyAlignment="1">
      <alignment horizontal="center" vertical="center" wrapText="1"/>
    </xf>
    <xf numFmtId="0" fontId="29" fillId="0" borderId="14" xfId="0" applyFont="1" applyBorder="1" applyAlignment="1">
      <alignment horizontal="center" vertical="center" wrapText="1"/>
    </xf>
    <xf numFmtId="0" fontId="28" fillId="0" borderId="18" xfId="0" applyFont="1" applyBorder="1" applyAlignment="1">
      <alignment horizontal="center" vertical="center" wrapText="1"/>
    </xf>
  </cellXfs>
  <cellStyles count="4">
    <cellStyle name="Обычный" xfId="0" builtinId="0"/>
    <cellStyle name="Обычный 2" xfId="1"/>
    <cellStyle name="Процентный 2" xfId="3"/>
    <cellStyle name="Процент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opLeftCell="A5" workbookViewId="0">
      <selection activeCell="C4" sqref="C4"/>
    </sheetView>
  </sheetViews>
  <sheetFormatPr defaultRowHeight="15" x14ac:dyDescent="0.25"/>
  <cols>
    <col min="1" max="1" width="57.42578125" style="135" customWidth="1"/>
    <col min="2" max="2" width="28" style="135" customWidth="1"/>
    <col min="3" max="3" width="9.5703125" style="135" customWidth="1"/>
    <col min="4" max="7" width="6.42578125" style="135" customWidth="1"/>
    <col min="8" max="8" width="8.5703125" style="135" customWidth="1"/>
    <col min="9" max="10" width="6.42578125" style="135" customWidth="1"/>
    <col min="11" max="11" width="9.140625" style="135" customWidth="1"/>
    <col min="12" max="256" width="9.140625" style="135"/>
    <col min="257" max="257" width="57.42578125" style="135" customWidth="1"/>
    <col min="258" max="258" width="28" style="135" customWidth="1"/>
    <col min="259" max="259" width="9.5703125" style="135" customWidth="1"/>
    <col min="260" max="263" width="6.42578125" style="135" customWidth="1"/>
    <col min="264" max="264" width="8.5703125" style="135" customWidth="1"/>
    <col min="265" max="266" width="6.42578125" style="135" customWidth="1"/>
    <col min="267" max="512" width="9.140625" style="135"/>
    <col min="513" max="513" width="57.42578125" style="135" customWidth="1"/>
    <col min="514" max="514" width="28" style="135" customWidth="1"/>
    <col min="515" max="515" width="9.5703125" style="135" customWidth="1"/>
    <col min="516" max="519" width="6.42578125" style="135" customWidth="1"/>
    <col min="520" max="520" width="8.5703125" style="135" customWidth="1"/>
    <col min="521" max="522" width="6.42578125" style="135" customWidth="1"/>
    <col min="523" max="768" width="9.140625" style="135"/>
    <col min="769" max="769" width="57.42578125" style="135" customWidth="1"/>
    <col min="770" max="770" width="28" style="135" customWidth="1"/>
    <col min="771" max="771" width="9.5703125" style="135" customWidth="1"/>
    <col min="772" max="775" width="6.42578125" style="135" customWidth="1"/>
    <col min="776" max="776" width="8.5703125" style="135" customWidth="1"/>
    <col min="777" max="778" width="6.42578125" style="135" customWidth="1"/>
    <col min="779" max="1024" width="9.140625" style="135"/>
    <col min="1025" max="1025" width="57.42578125" style="135" customWidth="1"/>
    <col min="1026" max="1026" width="28" style="135" customWidth="1"/>
    <col min="1027" max="1027" width="9.5703125" style="135" customWidth="1"/>
    <col min="1028" max="1031" width="6.42578125" style="135" customWidth="1"/>
    <col min="1032" max="1032" width="8.5703125" style="135" customWidth="1"/>
    <col min="1033" max="1034" width="6.42578125" style="135" customWidth="1"/>
    <col min="1035" max="1280" width="9.140625" style="135"/>
    <col min="1281" max="1281" width="57.42578125" style="135" customWidth="1"/>
    <col min="1282" max="1282" width="28" style="135" customWidth="1"/>
    <col min="1283" max="1283" width="9.5703125" style="135" customWidth="1"/>
    <col min="1284" max="1287" width="6.42578125" style="135" customWidth="1"/>
    <col min="1288" max="1288" width="8.5703125" style="135" customWidth="1"/>
    <col min="1289" max="1290" width="6.42578125" style="135" customWidth="1"/>
    <col min="1291" max="1536" width="9.140625" style="135"/>
    <col min="1537" max="1537" width="57.42578125" style="135" customWidth="1"/>
    <col min="1538" max="1538" width="28" style="135" customWidth="1"/>
    <col min="1539" max="1539" width="9.5703125" style="135" customWidth="1"/>
    <col min="1540" max="1543" width="6.42578125" style="135" customWidth="1"/>
    <col min="1544" max="1544" width="8.5703125" style="135" customWidth="1"/>
    <col min="1545" max="1546" width="6.42578125" style="135" customWidth="1"/>
    <col min="1547" max="1792" width="9.140625" style="135"/>
    <col min="1793" max="1793" width="57.42578125" style="135" customWidth="1"/>
    <col min="1794" max="1794" width="28" style="135" customWidth="1"/>
    <col min="1795" max="1795" width="9.5703125" style="135" customWidth="1"/>
    <col min="1796" max="1799" width="6.42578125" style="135" customWidth="1"/>
    <col min="1800" max="1800" width="8.5703125" style="135" customWidth="1"/>
    <col min="1801" max="1802" width="6.42578125" style="135" customWidth="1"/>
    <col min="1803" max="2048" width="9.140625" style="135"/>
    <col min="2049" max="2049" width="57.42578125" style="135" customWidth="1"/>
    <col min="2050" max="2050" width="28" style="135" customWidth="1"/>
    <col min="2051" max="2051" width="9.5703125" style="135" customWidth="1"/>
    <col min="2052" max="2055" width="6.42578125" style="135" customWidth="1"/>
    <col min="2056" max="2056" width="8.5703125" style="135" customWidth="1"/>
    <col min="2057" max="2058" width="6.42578125" style="135" customWidth="1"/>
    <col min="2059" max="2304" width="9.140625" style="135"/>
    <col min="2305" max="2305" width="57.42578125" style="135" customWidth="1"/>
    <col min="2306" max="2306" width="28" style="135" customWidth="1"/>
    <col min="2307" max="2307" width="9.5703125" style="135" customWidth="1"/>
    <col min="2308" max="2311" width="6.42578125" style="135" customWidth="1"/>
    <col min="2312" max="2312" width="8.5703125" style="135" customWidth="1"/>
    <col min="2313" max="2314" width="6.42578125" style="135" customWidth="1"/>
    <col min="2315" max="2560" width="9.140625" style="135"/>
    <col min="2561" max="2561" width="57.42578125" style="135" customWidth="1"/>
    <col min="2562" max="2562" width="28" style="135" customWidth="1"/>
    <col min="2563" max="2563" width="9.5703125" style="135" customWidth="1"/>
    <col min="2564" max="2567" width="6.42578125" style="135" customWidth="1"/>
    <col min="2568" max="2568" width="8.5703125" style="135" customWidth="1"/>
    <col min="2569" max="2570" width="6.42578125" style="135" customWidth="1"/>
    <col min="2571" max="2816" width="9.140625" style="135"/>
    <col min="2817" max="2817" width="57.42578125" style="135" customWidth="1"/>
    <col min="2818" max="2818" width="28" style="135" customWidth="1"/>
    <col min="2819" max="2819" width="9.5703125" style="135" customWidth="1"/>
    <col min="2820" max="2823" width="6.42578125" style="135" customWidth="1"/>
    <col min="2824" max="2824" width="8.5703125" style="135" customWidth="1"/>
    <col min="2825" max="2826" width="6.42578125" style="135" customWidth="1"/>
    <col min="2827" max="3072" width="9.140625" style="135"/>
    <col min="3073" max="3073" width="57.42578125" style="135" customWidth="1"/>
    <col min="3074" max="3074" width="28" style="135" customWidth="1"/>
    <col min="3075" max="3075" width="9.5703125" style="135" customWidth="1"/>
    <col min="3076" max="3079" width="6.42578125" style="135" customWidth="1"/>
    <col min="3080" max="3080" width="8.5703125" style="135" customWidth="1"/>
    <col min="3081" max="3082" width="6.42578125" style="135" customWidth="1"/>
    <col min="3083" max="3328" width="9.140625" style="135"/>
    <col min="3329" max="3329" width="57.42578125" style="135" customWidth="1"/>
    <col min="3330" max="3330" width="28" style="135" customWidth="1"/>
    <col min="3331" max="3331" width="9.5703125" style="135" customWidth="1"/>
    <col min="3332" max="3335" width="6.42578125" style="135" customWidth="1"/>
    <col min="3336" max="3336" width="8.5703125" style="135" customWidth="1"/>
    <col min="3337" max="3338" width="6.42578125" style="135" customWidth="1"/>
    <col min="3339" max="3584" width="9.140625" style="135"/>
    <col min="3585" max="3585" width="57.42578125" style="135" customWidth="1"/>
    <col min="3586" max="3586" width="28" style="135" customWidth="1"/>
    <col min="3587" max="3587" width="9.5703125" style="135" customWidth="1"/>
    <col min="3588" max="3591" width="6.42578125" style="135" customWidth="1"/>
    <col min="3592" max="3592" width="8.5703125" style="135" customWidth="1"/>
    <col min="3593" max="3594" width="6.42578125" style="135" customWidth="1"/>
    <col min="3595" max="3840" width="9.140625" style="135"/>
    <col min="3841" max="3841" width="57.42578125" style="135" customWidth="1"/>
    <col min="3842" max="3842" width="28" style="135" customWidth="1"/>
    <col min="3843" max="3843" width="9.5703125" style="135" customWidth="1"/>
    <col min="3844" max="3847" width="6.42578125" style="135" customWidth="1"/>
    <col min="3848" max="3848" width="8.5703125" style="135" customWidth="1"/>
    <col min="3849" max="3850" width="6.42578125" style="135" customWidth="1"/>
    <col min="3851" max="4096" width="9.140625" style="135"/>
    <col min="4097" max="4097" width="57.42578125" style="135" customWidth="1"/>
    <col min="4098" max="4098" width="28" style="135" customWidth="1"/>
    <col min="4099" max="4099" width="9.5703125" style="135" customWidth="1"/>
    <col min="4100" max="4103" width="6.42578125" style="135" customWidth="1"/>
    <col min="4104" max="4104" width="8.5703125" style="135" customWidth="1"/>
    <col min="4105" max="4106" width="6.42578125" style="135" customWidth="1"/>
    <col min="4107" max="4352" width="9.140625" style="135"/>
    <col min="4353" max="4353" width="57.42578125" style="135" customWidth="1"/>
    <col min="4354" max="4354" width="28" style="135" customWidth="1"/>
    <col min="4355" max="4355" width="9.5703125" style="135" customWidth="1"/>
    <col min="4356" max="4359" width="6.42578125" style="135" customWidth="1"/>
    <col min="4360" max="4360" width="8.5703125" style="135" customWidth="1"/>
    <col min="4361" max="4362" width="6.42578125" style="135" customWidth="1"/>
    <col min="4363" max="4608" width="9.140625" style="135"/>
    <col min="4609" max="4609" width="57.42578125" style="135" customWidth="1"/>
    <col min="4610" max="4610" width="28" style="135" customWidth="1"/>
    <col min="4611" max="4611" width="9.5703125" style="135" customWidth="1"/>
    <col min="4612" max="4615" width="6.42578125" style="135" customWidth="1"/>
    <col min="4616" max="4616" width="8.5703125" style="135" customWidth="1"/>
    <col min="4617" max="4618" width="6.42578125" style="135" customWidth="1"/>
    <col min="4619" max="4864" width="9.140625" style="135"/>
    <col min="4865" max="4865" width="57.42578125" style="135" customWidth="1"/>
    <col min="4866" max="4866" width="28" style="135" customWidth="1"/>
    <col min="4867" max="4867" width="9.5703125" style="135" customWidth="1"/>
    <col min="4868" max="4871" width="6.42578125" style="135" customWidth="1"/>
    <col min="4872" max="4872" width="8.5703125" style="135" customWidth="1"/>
    <col min="4873" max="4874" width="6.42578125" style="135" customWidth="1"/>
    <col min="4875" max="5120" width="9.140625" style="135"/>
    <col min="5121" max="5121" width="57.42578125" style="135" customWidth="1"/>
    <col min="5122" max="5122" width="28" style="135" customWidth="1"/>
    <col min="5123" max="5123" width="9.5703125" style="135" customWidth="1"/>
    <col min="5124" max="5127" width="6.42578125" style="135" customWidth="1"/>
    <col min="5128" max="5128" width="8.5703125" style="135" customWidth="1"/>
    <col min="5129" max="5130" width="6.42578125" style="135" customWidth="1"/>
    <col min="5131" max="5376" width="9.140625" style="135"/>
    <col min="5377" max="5377" width="57.42578125" style="135" customWidth="1"/>
    <col min="5378" max="5378" width="28" style="135" customWidth="1"/>
    <col min="5379" max="5379" width="9.5703125" style="135" customWidth="1"/>
    <col min="5380" max="5383" width="6.42578125" style="135" customWidth="1"/>
    <col min="5384" max="5384" width="8.5703125" style="135" customWidth="1"/>
    <col min="5385" max="5386" width="6.42578125" style="135" customWidth="1"/>
    <col min="5387" max="5632" width="9.140625" style="135"/>
    <col min="5633" max="5633" width="57.42578125" style="135" customWidth="1"/>
    <col min="5634" max="5634" width="28" style="135" customWidth="1"/>
    <col min="5635" max="5635" width="9.5703125" style="135" customWidth="1"/>
    <col min="5636" max="5639" width="6.42578125" style="135" customWidth="1"/>
    <col min="5640" max="5640" width="8.5703125" style="135" customWidth="1"/>
    <col min="5641" max="5642" width="6.42578125" style="135" customWidth="1"/>
    <col min="5643" max="5888" width="9.140625" style="135"/>
    <col min="5889" max="5889" width="57.42578125" style="135" customWidth="1"/>
    <col min="5890" max="5890" width="28" style="135" customWidth="1"/>
    <col min="5891" max="5891" width="9.5703125" style="135" customWidth="1"/>
    <col min="5892" max="5895" width="6.42578125" style="135" customWidth="1"/>
    <col min="5896" max="5896" width="8.5703125" style="135" customWidth="1"/>
    <col min="5897" max="5898" width="6.42578125" style="135" customWidth="1"/>
    <col min="5899" max="6144" width="9.140625" style="135"/>
    <col min="6145" max="6145" width="57.42578125" style="135" customWidth="1"/>
    <col min="6146" max="6146" width="28" style="135" customWidth="1"/>
    <col min="6147" max="6147" width="9.5703125" style="135" customWidth="1"/>
    <col min="6148" max="6151" width="6.42578125" style="135" customWidth="1"/>
    <col min="6152" max="6152" width="8.5703125" style="135" customWidth="1"/>
    <col min="6153" max="6154" width="6.42578125" style="135" customWidth="1"/>
    <col min="6155" max="6400" width="9.140625" style="135"/>
    <col min="6401" max="6401" width="57.42578125" style="135" customWidth="1"/>
    <col min="6402" max="6402" width="28" style="135" customWidth="1"/>
    <col min="6403" max="6403" width="9.5703125" style="135" customWidth="1"/>
    <col min="6404" max="6407" width="6.42578125" style="135" customWidth="1"/>
    <col min="6408" max="6408" width="8.5703125" style="135" customWidth="1"/>
    <col min="6409" max="6410" width="6.42578125" style="135" customWidth="1"/>
    <col min="6411" max="6656" width="9.140625" style="135"/>
    <col min="6657" max="6657" width="57.42578125" style="135" customWidth="1"/>
    <col min="6658" max="6658" width="28" style="135" customWidth="1"/>
    <col min="6659" max="6659" width="9.5703125" style="135" customWidth="1"/>
    <col min="6660" max="6663" width="6.42578125" style="135" customWidth="1"/>
    <col min="6664" max="6664" width="8.5703125" style="135" customWidth="1"/>
    <col min="6665" max="6666" width="6.42578125" style="135" customWidth="1"/>
    <col min="6667" max="6912" width="9.140625" style="135"/>
    <col min="6913" max="6913" width="57.42578125" style="135" customWidth="1"/>
    <col min="6914" max="6914" width="28" style="135" customWidth="1"/>
    <col min="6915" max="6915" width="9.5703125" style="135" customWidth="1"/>
    <col min="6916" max="6919" width="6.42578125" style="135" customWidth="1"/>
    <col min="6920" max="6920" width="8.5703125" style="135" customWidth="1"/>
    <col min="6921" max="6922" width="6.42578125" style="135" customWidth="1"/>
    <col min="6923" max="7168" width="9.140625" style="135"/>
    <col min="7169" max="7169" width="57.42578125" style="135" customWidth="1"/>
    <col min="7170" max="7170" width="28" style="135" customWidth="1"/>
    <col min="7171" max="7171" width="9.5703125" style="135" customWidth="1"/>
    <col min="7172" max="7175" width="6.42578125" style="135" customWidth="1"/>
    <col min="7176" max="7176" width="8.5703125" style="135" customWidth="1"/>
    <col min="7177" max="7178" width="6.42578125" style="135" customWidth="1"/>
    <col min="7179" max="7424" width="9.140625" style="135"/>
    <col min="7425" max="7425" width="57.42578125" style="135" customWidth="1"/>
    <col min="7426" max="7426" width="28" style="135" customWidth="1"/>
    <col min="7427" max="7427" width="9.5703125" style="135" customWidth="1"/>
    <col min="7428" max="7431" width="6.42578125" style="135" customWidth="1"/>
    <col min="7432" max="7432" width="8.5703125" style="135" customWidth="1"/>
    <col min="7433" max="7434" width="6.42578125" style="135" customWidth="1"/>
    <col min="7435" max="7680" width="9.140625" style="135"/>
    <col min="7681" max="7681" width="57.42578125" style="135" customWidth="1"/>
    <col min="7682" max="7682" width="28" style="135" customWidth="1"/>
    <col min="7683" max="7683" width="9.5703125" style="135" customWidth="1"/>
    <col min="7684" max="7687" width="6.42578125" style="135" customWidth="1"/>
    <col min="7688" max="7688" width="8.5703125" style="135" customWidth="1"/>
    <col min="7689" max="7690" width="6.42578125" style="135" customWidth="1"/>
    <col min="7691" max="7936" width="9.140625" style="135"/>
    <col min="7937" max="7937" width="57.42578125" style="135" customWidth="1"/>
    <col min="7938" max="7938" width="28" style="135" customWidth="1"/>
    <col min="7939" max="7939" width="9.5703125" style="135" customWidth="1"/>
    <col min="7940" max="7943" width="6.42578125" style="135" customWidth="1"/>
    <col min="7944" max="7944" width="8.5703125" style="135" customWidth="1"/>
    <col min="7945" max="7946" width="6.42578125" style="135" customWidth="1"/>
    <col min="7947" max="8192" width="9.140625" style="135"/>
    <col min="8193" max="8193" width="57.42578125" style="135" customWidth="1"/>
    <col min="8194" max="8194" width="28" style="135" customWidth="1"/>
    <col min="8195" max="8195" width="9.5703125" style="135" customWidth="1"/>
    <col min="8196" max="8199" width="6.42578125" style="135" customWidth="1"/>
    <col min="8200" max="8200" width="8.5703125" style="135" customWidth="1"/>
    <col min="8201" max="8202" width="6.42578125" style="135" customWidth="1"/>
    <col min="8203" max="8448" width="9.140625" style="135"/>
    <col min="8449" max="8449" width="57.42578125" style="135" customWidth="1"/>
    <col min="8450" max="8450" width="28" style="135" customWidth="1"/>
    <col min="8451" max="8451" width="9.5703125" style="135" customWidth="1"/>
    <col min="8452" max="8455" width="6.42578125" style="135" customWidth="1"/>
    <col min="8456" max="8456" width="8.5703125" style="135" customWidth="1"/>
    <col min="8457" max="8458" width="6.42578125" style="135" customWidth="1"/>
    <col min="8459" max="8704" width="9.140625" style="135"/>
    <col min="8705" max="8705" width="57.42578125" style="135" customWidth="1"/>
    <col min="8706" max="8706" width="28" style="135" customWidth="1"/>
    <col min="8707" max="8707" width="9.5703125" style="135" customWidth="1"/>
    <col min="8708" max="8711" width="6.42578125" style="135" customWidth="1"/>
    <col min="8712" max="8712" width="8.5703125" style="135" customWidth="1"/>
    <col min="8713" max="8714" width="6.42578125" style="135" customWidth="1"/>
    <col min="8715" max="8960" width="9.140625" style="135"/>
    <col min="8961" max="8961" width="57.42578125" style="135" customWidth="1"/>
    <col min="8962" max="8962" width="28" style="135" customWidth="1"/>
    <col min="8963" max="8963" width="9.5703125" style="135" customWidth="1"/>
    <col min="8964" max="8967" width="6.42578125" style="135" customWidth="1"/>
    <col min="8968" max="8968" width="8.5703125" style="135" customWidth="1"/>
    <col min="8969" max="8970" width="6.42578125" style="135" customWidth="1"/>
    <col min="8971" max="9216" width="9.140625" style="135"/>
    <col min="9217" max="9217" width="57.42578125" style="135" customWidth="1"/>
    <col min="9218" max="9218" width="28" style="135" customWidth="1"/>
    <col min="9219" max="9219" width="9.5703125" style="135" customWidth="1"/>
    <col min="9220" max="9223" width="6.42578125" style="135" customWidth="1"/>
    <col min="9224" max="9224" width="8.5703125" style="135" customWidth="1"/>
    <col min="9225" max="9226" width="6.42578125" style="135" customWidth="1"/>
    <col min="9227" max="9472" width="9.140625" style="135"/>
    <col min="9473" max="9473" width="57.42578125" style="135" customWidth="1"/>
    <col min="9474" max="9474" width="28" style="135" customWidth="1"/>
    <col min="9475" max="9475" width="9.5703125" style="135" customWidth="1"/>
    <col min="9476" max="9479" width="6.42578125" style="135" customWidth="1"/>
    <col min="9480" max="9480" width="8.5703125" style="135" customWidth="1"/>
    <col min="9481" max="9482" width="6.42578125" style="135" customWidth="1"/>
    <col min="9483" max="9728" width="9.140625" style="135"/>
    <col min="9729" max="9729" width="57.42578125" style="135" customWidth="1"/>
    <col min="9730" max="9730" width="28" style="135" customWidth="1"/>
    <col min="9731" max="9731" width="9.5703125" style="135" customWidth="1"/>
    <col min="9732" max="9735" width="6.42578125" style="135" customWidth="1"/>
    <col min="9736" max="9736" width="8.5703125" style="135" customWidth="1"/>
    <col min="9737" max="9738" width="6.42578125" style="135" customWidth="1"/>
    <col min="9739" max="9984" width="9.140625" style="135"/>
    <col min="9985" max="9985" width="57.42578125" style="135" customWidth="1"/>
    <col min="9986" max="9986" width="28" style="135" customWidth="1"/>
    <col min="9987" max="9987" width="9.5703125" style="135" customWidth="1"/>
    <col min="9988" max="9991" width="6.42578125" style="135" customWidth="1"/>
    <col min="9992" max="9992" width="8.5703125" style="135" customWidth="1"/>
    <col min="9993" max="9994" width="6.42578125" style="135" customWidth="1"/>
    <col min="9995" max="10240" width="9.140625" style="135"/>
    <col min="10241" max="10241" width="57.42578125" style="135" customWidth="1"/>
    <col min="10242" max="10242" width="28" style="135" customWidth="1"/>
    <col min="10243" max="10243" width="9.5703125" style="135" customWidth="1"/>
    <col min="10244" max="10247" width="6.42578125" style="135" customWidth="1"/>
    <col min="10248" max="10248" width="8.5703125" style="135" customWidth="1"/>
    <col min="10249" max="10250" width="6.42578125" style="135" customWidth="1"/>
    <col min="10251" max="10496" width="9.140625" style="135"/>
    <col min="10497" max="10497" width="57.42578125" style="135" customWidth="1"/>
    <col min="10498" max="10498" width="28" style="135" customWidth="1"/>
    <col min="10499" max="10499" width="9.5703125" style="135" customWidth="1"/>
    <col min="10500" max="10503" width="6.42578125" style="135" customWidth="1"/>
    <col min="10504" max="10504" width="8.5703125" style="135" customWidth="1"/>
    <col min="10505" max="10506" width="6.42578125" style="135" customWidth="1"/>
    <col min="10507" max="10752" width="9.140625" style="135"/>
    <col min="10753" max="10753" width="57.42578125" style="135" customWidth="1"/>
    <col min="10754" max="10754" width="28" style="135" customWidth="1"/>
    <col min="10755" max="10755" width="9.5703125" style="135" customWidth="1"/>
    <col min="10756" max="10759" width="6.42578125" style="135" customWidth="1"/>
    <col min="10760" max="10760" width="8.5703125" style="135" customWidth="1"/>
    <col min="10761" max="10762" width="6.42578125" style="135" customWidth="1"/>
    <col min="10763" max="11008" width="9.140625" style="135"/>
    <col min="11009" max="11009" width="57.42578125" style="135" customWidth="1"/>
    <col min="11010" max="11010" width="28" style="135" customWidth="1"/>
    <col min="11011" max="11011" width="9.5703125" style="135" customWidth="1"/>
    <col min="11012" max="11015" width="6.42578125" style="135" customWidth="1"/>
    <col min="11016" max="11016" width="8.5703125" style="135" customWidth="1"/>
    <col min="11017" max="11018" width="6.42578125" style="135" customWidth="1"/>
    <col min="11019" max="11264" width="9.140625" style="135"/>
    <col min="11265" max="11265" width="57.42578125" style="135" customWidth="1"/>
    <col min="11266" max="11266" width="28" style="135" customWidth="1"/>
    <col min="11267" max="11267" width="9.5703125" style="135" customWidth="1"/>
    <col min="11268" max="11271" width="6.42578125" style="135" customWidth="1"/>
    <col min="11272" max="11272" width="8.5703125" style="135" customWidth="1"/>
    <col min="11273" max="11274" width="6.42578125" style="135" customWidth="1"/>
    <col min="11275" max="11520" width="9.140625" style="135"/>
    <col min="11521" max="11521" width="57.42578125" style="135" customWidth="1"/>
    <col min="11522" max="11522" width="28" style="135" customWidth="1"/>
    <col min="11523" max="11523" width="9.5703125" style="135" customWidth="1"/>
    <col min="11524" max="11527" width="6.42578125" style="135" customWidth="1"/>
    <col min="11528" max="11528" width="8.5703125" style="135" customWidth="1"/>
    <col min="11529" max="11530" width="6.42578125" style="135" customWidth="1"/>
    <col min="11531" max="11776" width="9.140625" style="135"/>
    <col min="11777" max="11777" width="57.42578125" style="135" customWidth="1"/>
    <col min="11778" max="11778" width="28" style="135" customWidth="1"/>
    <col min="11779" max="11779" width="9.5703125" style="135" customWidth="1"/>
    <col min="11780" max="11783" width="6.42578125" style="135" customWidth="1"/>
    <col min="11784" max="11784" width="8.5703125" style="135" customWidth="1"/>
    <col min="11785" max="11786" width="6.42578125" style="135" customWidth="1"/>
    <col min="11787" max="12032" width="9.140625" style="135"/>
    <col min="12033" max="12033" width="57.42578125" style="135" customWidth="1"/>
    <col min="12034" max="12034" width="28" style="135" customWidth="1"/>
    <col min="12035" max="12035" width="9.5703125" style="135" customWidth="1"/>
    <col min="12036" max="12039" width="6.42578125" style="135" customWidth="1"/>
    <col min="12040" max="12040" width="8.5703125" style="135" customWidth="1"/>
    <col min="12041" max="12042" width="6.42578125" style="135" customWidth="1"/>
    <col min="12043" max="12288" width="9.140625" style="135"/>
    <col min="12289" max="12289" width="57.42578125" style="135" customWidth="1"/>
    <col min="12290" max="12290" width="28" style="135" customWidth="1"/>
    <col min="12291" max="12291" width="9.5703125" style="135" customWidth="1"/>
    <col min="12292" max="12295" width="6.42578125" style="135" customWidth="1"/>
    <col min="12296" max="12296" width="8.5703125" style="135" customWidth="1"/>
    <col min="12297" max="12298" width="6.42578125" style="135" customWidth="1"/>
    <col min="12299" max="12544" width="9.140625" style="135"/>
    <col min="12545" max="12545" width="57.42578125" style="135" customWidth="1"/>
    <col min="12546" max="12546" width="28" style="135" customWidth="1"/>
    <col min="12547" max="12547" width="9.5703125" style="135" customWidth="1"/>
    <col min="12548" max="12551" width="6.42578125" style="135" customWidth="1"/>
    <col min="12552" max="12552" width="8.5703125" style="135" customWidth="1"/>
    <col min="12553" max="12554" width="6.42578125" style="135" customWidth="1"/>
    <col min="12555" max="12800" width="9.140625" style="135"/>
    <col min="12801" max="12801" width="57.42578125" style="135" customWidth="1"/>
    <col min="12802" max="12802" width="28" style="135" customWidth="1"/>
    <col min="12803" max="12803" width="9.5703125" style="135" customWidth="1"/>
    <col min="12804" max="12807" width="6.42578125" style="135" customWidth="1"/>
    <col min="12808" max="12808" width="8.5703125" style="135" customWidth="1"/>
    <col min="12809" max="12810" width="6.42578125" style="135" customWidth="1"/>
    <col min="12811" max="13056" width="9.140625" style="135"/>
    <col min="13057" max="13057" width="57.42578125" style="135" customWidth="1"/>
    <col min="13058" max="13058" width="28" style="135" customWidth="1"/>
    <col min="13059" max="13059" width="9.5703125" style="135" customWidth="1"/>
    <col min="13060" max="13063" width="6.42578125" style="135" customWidth="1"/>
    <col min="13064" max="13064" width="8.5703125" style="135" customWidth="1"/>
    <col min="13065" max="13066" width="6.42578125" style="135" customWidth="1"/>
    <col min="13067" max="13312" width="9.140625" style="135"/>
    <col min="13313" max="13313" width="57.42578125" style="135" customWidth="1"/>
    <col min="13314" max="13314" width="28" style="135" customWidth="1"/>
    <col min="13315" max="13315" width="9.5703125" style="135" customWidth="1"/>
    <col min="13316" max="13319" width="6.42578125" style="135" customWidth="1"/>
    <col min="13320" max="13320" width="8.5703125" style="135" customWidth="1"/>
    <col min="13321" max="13322" width="6.42578125" style="135" customWidth="1"/>
    <col min="13323" max="13568" width="9.140625" style="135"/>
    <col min="13569" max="13569" width="57.42578125" style="135" customWidth="1"/>
    <col min="13570" max="13570" width="28" style="135" customWidth="1"/>
    <col min="13571" max="13571" width="9.5703125" style="135" customWidth="1"/>
    <col min="13572" max="13575" width="6.42578125" style="135" customWidth="1"/>
    <col min="13576" max="13576" width="8.5703125" style="135" customWidth="1"/>
    <col min="13577" max="13578" width="6.42578125" style="135" customWidth="1"/>
    <col min="13579" max="13824" width="9.140625" style="135"/>
    <col min="13825" max="13825" width="57.42578125" style="135" customWidth="1"/>
    <col min="13826" max="13826" width="28" style="135" customWidth="1"/>
    <col min="13827" max="13827" width="9.5703125" style="135" customWidth="1"/>
    <col min="13828" max="13831" width="6.42578125" style="135" customWidth="1"/>
    <col min="13832" max="13832" width="8.5703125" style="135" customWidth="1"/>
    <col min="13833" max="13834" width="6.42578125" style="135" customWidth="1"/>
    <col min="13835" max="14080" width="9.140625" style="135"/>
    <col min="14081" max="14081" width="57.42578125" style="135" customWidth="1"/>
    <col min="14082" max="14082" width="28" style="135" customWidth="1"/>
    <col min="14083" max="14083" width="9.5703125" style="135" customWidth="1"/>
    <col min="14084" max="14087" width="6.42578125" style="135" customWidth="1"/>
    <col min="14088" max="14088" width="8.5703125" style="135" customWidth="1"/>
    <col min="14089" max="14090" width="6.42578125" style="135" customWidth="1"/>
    <col min="14091" max="14336" width="9.140625" style="135"/>
    <col min="14337" max="14337" width="57.42578125" style="135" customWidth="1"/>
    <col min="14338" max="14338" width="28" style="135" customWidth="1"/>
    <col min="14339" max="14339" width="9.5703125" style="135" customWidth="1"/>
    <col min="14340" max="14343" width="6.42578125" style="135" customWidth="1"/>
    <col min="14344" max="14344" width="8.5703125" style="135" customWidth="1"/>
    <col min="14345" max="14346" width="6.42578125" style="135" customWidth="1"/>
    <col min="14347" max="14592" width="9.140625" style="135"/>
    <col min="14593" max="14593" width="57.42578125" style="135" customWidth="1"/>
    <col min="14594" max="14594" width="28" style="135" customWidth="1"/>
    <col min="14595" max="14595" width="9.5703125" style="135" customWidth="1"/>
    <col min="14596" max="14599" width="6.42578125" style="135" customWidth="1"/>
    <col min="14600" max="14600" width="8.5703125" style="135" customWidth="1"/>
    <col min="14601" max="14602" width="6.42578125" style="135" customWidth="1"/>
    <col min="14603" max="14848" width="9.140625" style="135"/>
    <col min="14849" max="14849" width="57.42578125" style="135" customWidth="1"/>
    <col min="14850" max="14850" width="28" style="135" customWidth="1"/>
    <col min="14851" max="14851" width="9.5703125" style="135" customWidth="1"/>
    <col min="14852" max="14855" width="6.42578125" style="135" customWidth="1"/>
    <col min="14856" max="14856" width="8.5703125" style="135" customWidth="1"/>
    <col min="14857" max="14858" width="6.42578125" style="135" customWidth="1"/>
    <col min="14859" max="15104" width="9.140625" style="135"/>
    <col min="15105" max="15105" width="57.42578125" style="135" customWidth="1"/>
    <col min="15106" max="15106" width="28" style="135" customWidth="1"/>
    <col min="15107" max="15107" width="9.5703125" style="135" customWidth="1"/>
    <col min="15108" max="15111" width="6.42578125" style="135" customWidth="1"/>
    <col min="15112" max="15112" width="8.5703125" style="135" customWidth="1"/>
    <col min="15113" max="15114" width="6.42578125" style="135" customWidth="1"/>
    <col min="15115" max="15360" width="9.140625" style="135"/>
    <col min="15361" max="15361" width="57.42578125" style="135" customWidth="1"/>
    <col min="15362" max="15362" width="28" style="135" customWidth="1"/>
    <col min="15363" max="15363" width="9.5703125" style="135" customWidth="1"/>
    <col min="15364" max="15367" width="6.42578125" style="135" customWidth="1"/>
    <col min="15368" max="15368" width="8.5703125" style="135" customWidth="1"/>
    <col min="15369" max="15370" width="6.42578125" style="135" customWidth="1"/>
    <col min="15371" max="15616" width="9.140625" style="135"/>
    <col min="15617" max="15617" width="57.42578125" style="135" customWidth="1"/>
    <col min="15618" max="15618" width="28" style="135" customWidth="1"/>
    <col min="15619" max="15619" width="9.5703125" style="135" customWidth="1"/>
    <col min="15620" max="15623" width="6.42578125" style="135" customWidth="1"/>
    <col min="15624" max="15624" width="8.5703125" style="135" customWidth="1"/>
    <col min="15625" max="15626" width="6.42578125" style="135" customWidth="1"/>
    <col min="15627" max="15872" width="9.140625" style="135"/>
    <col min="15873" max="15873" width="57.42578125" style="135" customWidth="1"/>
    <col min="15874" max="15874" width="28" style="135" customWidth="1"/>
    <col min="15875" max="15875" width="9.5703125" style="135" customWidth="1"/>
    <col min="15876" max="15879" width="6.42578125" style="135" customWidth="1"/>
    <col min="15880" max="15880" width="8.5703125" style="135" customWidth="1"/>
    <col min="15881" max="15882" width="6.42578125" style="135" customWidth="1"/>
    <col min="15883" max="16128" width="9.140625" style="135"/>
    <col min="16129" max="16129" width="57.42578125" style="135" customWidth="1"/>
    <col min="16130" max="16130" width="28" style="135" customWidth="1"/>
    <col min="16131" max="16131" width="9.5703125" style="135" customWidth="1"/>
    <col min="16132" max="16135" width="6.42578125" style="135" customWidth="1"/>
    <col min="16136" max="16136" width="8.5703125" style="135" customWidth="1"/>
    <col min="16137" max="16138" width="6.42578125" style="135" customWidth="1"/>
    <col min="16139" max="16384" width="9.140625" style="135"/>
  </cols>
  <sheetData>
    <row r="1" spans="1:13" ht="35.450000000000003" customHeight="1" x14ac:dyDescent="0.25">
      <c r="A1" s="170" t="s">
        <v>291</v>
      </c>
      <c r="B1" s="171"/>
      <c r="C1" s="171"/>
      <c r="D1" s="171"/>
      <c r="E1" s="172"/>
      <c r="F1" s="172"/>
      <c r="G1" s="172"/>
      <c r="H1" s="172"/>
      <c r="I1" s="172"/>
      <c r="J1" s="172"/>
    </row>
    <row r="3" spans="1:13" ht="28.5" customHeight="1" x14ac:dyDescent="0.25">
      <c r="A3" s="173" t="s">
        <v>290</v>
      </c>
      <c r="B3" s="174"/>
      <c r="C3" s="153" t="s">
        <v>289</v>
      </c>
      <c r="D3" s="153" t="s">
        <v>288</v>
      </c>
      <c r="E3" s="153" t="s">
        <v>287</v>
      </c>
      <c r="F3" s="153" t="s">
        <v>286</v>
      </c>
      <c r="G3" s="153" t="s">
        <v>285</v>
      </c>
      <c r="H3" s="153" t="s">
        <v>284</v>
      </c>
      <c r="I3" s="153" t="s">
        <v>283</v>
      </c>
      <c r="J3" s="153" t="s">
        <v>282</v>
      </c>
      <c r="K3" s="153" t="s">
        <v>295</v>
      </c>
      <c r="L3" s="153" t="s">
        <v>296</v>
      </c>
      <c r="M3" s="153" t="s">
        <v>297</v>
      </c>
    </row>
    <row r="4" spans="1:13" ht="18.600000000000001" customHeight="1" x14ac:dyDescent="0.25">
      <c r="A4" s="175" t="s">
        <v>1</v>
      </c>
      <c r="B4" s="153" t="s">
        <v>3</v>
      </c>
      <c r="C4" s="152">
        <v>1</v>
      </c>
      <c r="D4" s="152">
        <v>0</v>
      </c>
      <c r="E4" s="152">
        <v>0</v>
      </c>
      <c r="F4" s="152">
        <v>0</v>
      </c>
      <c r="G4" s="152">
        <v>1</v>
      </c>
      <c r="H4" s="152">
        <v>1</v>
      </c>
      <c r="I4" s="152">
        <v>1</v>
      </c>
      <c r="J4" s="152">
        <v>1</v>
      </c>
      <c r="K4" s="152">
        <v>1</v>
      </c>
      <c r="L4" s="152">
        <v>1</v>
      </c>
      <c r="M4" s="152">
        <v>1</v>
      </c>
    </row>
    <row r="5" spans="1:13" ht="45" x14ac:dyDescent="0.25">
      <c r="A5" s="176"/>
      <c r="B5" s="140" t="s">
        <v>293</v>
      </c>
      <c r="C5" s="151">
        <v>12.4</v>
      </c>
      <c r="D5" s="150">
        <v>12.7</v>
      </c>
      <c r="E5" s="150">
        <v>0.8</v>
      </c>
      <c r="F5" s="150">
        <v>0.23</v>
      </c>
      <c r="G5" s="150">
        <v>47.19</v>
      </c>
      <c r="H5" s="150">
        <v>47.2</v>
      </c>
      <c r="I5" s="155">
        <v>2900</v>
      </c>
      <c r="J5" s="150">
        <v>13.4</v>
      </c>
      <c r="K5" s="150">
        <v>31</v>
      </c>
      <c r="L5" s="150">
        <v>45</v>
      </c>
      <c r="M5" s="150">
        <v>1090</v>
      </c>
    </row>
    <row r="6" spans="1:13" ht="31.9" customHeight="1" x14ac:dyDescent="0.25">
      <c r="A6" s="177"/>
      <c r="B6" s="140" t="s">
        <v>244</v>
      </c>
      <c r="C6" s="149">
        <v>12.3</v>
      </c>
      <c r="D6" s="148">
        <v>10.199999999999999</v>
      </c>
      <c r="E6" s="148">
        <v>2.8</v>
      </c>
      <c r="F6" s="148">
        <v>0.18</v>
      </c>
      <c r="G6" s="148">
        <v>50</v>
      </c>
      <c r="H6" s="148">
        <v>50</v>
      </c>
      <c r="I6" s="148">
        <v>3200</v>
      </c>
      <c r="J6" s="148">
        <v>55.7</v>
      </c>
      <c r="K6" s="148">
        <v>10</v>
      </c>
      <c r="L6" s="148">
        <v>98.5</v>
      </c>
      <c r="M6" s="148">
        <v>540</v>
      </c>
    </row>
    <row r="7" spans="1:13" ht="31.9" customHeight="1" x14ac:dyDescent="0.25">
      <c r="A7" s="177"/>
      <c r="B7" s="140" t="s">
        <v>294</v>
      </c>
      <c r="C7" s="149">
        <v>11.9</v>
      </c>
      <c r="D7" s="148">
        <v>8.4</v>
      </c>
      <c r="E7" s="148">
        <v>2.29</v>
      </c>
      <c r="F7" s="148">
        <v>0.28999999999999998</v>
      </c>
      <c r="G7" s="148">
        <v>49.28</v>
      </c>
      <c r="H7" s="148">
        <v>49.28</v>
      </c>
      <c r="I7" s="148">
        <v>2597</v>
      </c>
      <c r="J7" s="148">
        <v>67.400000000000006</v>
      </c>
      <c r="K7" s="148">
        <v>64.8</v>
      </c>
      <c r="L7" s="148">
        <v>45.3</v>
      </c>
      <c r="M7" s="148">
        <v>1194</v>
      </c>
    </row>
    <row r="8" spans="1:13" ht="17.25" customHeight="1" x14ac:dyDescent="0.25">
      <c r="A8" s="177"/>
      <c r="B8" s="145" t="s">
        <v>4</v>
      </c>
      <c r="C8" s="147">
        <f>IF(C4=1,C7*C7/C5/C6,C7*C6/C5/C7)</f>
        <v>0.92846839758720179</v>
      </c>
      <c r="D8" s="147">
        <f t="shared" ref="D8:G8" si="0">IF(D4=1,D7*D7/D5/D6,D7*D6/D5/D7)</f>
        <v>0.8031496062992125</v>
      </c>
      <c r="E8" s="147">
        <f t="shared" si="0"/>
        <v>3.4999999999999996</v>
      </c>
      <c r="F8" s="147">
        <f t="shared" si="0"/>
        <v>0.78260869565217395</v>
      </c>
      <c r="G8" s="147">
        <f t="shared" si="0"/>
        <v>1.029251282051282</v>
      </c>
      <c r="H8" s="147">
        <f>IF(H4=1,H7*H7/H5/H6,H7*H6/H5/H7)</f>
        <v>1.0290332203389829</v>
      </c>
      <c r="I8" s="147">
        <f>IF(I4=1,I7*I7/I5/I6,I7*I6/I5/I7)</f>
        <v>0.7267682112068965</v>
      </c>
      <c r="J8" s="147">
        <f>IF(J4=1,J7*J7/J5/J6,J7*J6/J5/J7)</f>
        <v>6.0863903105656645</v>
      </c>
      <c r="K8" s="147">
        <f t="shared" ref="K8:M8" si="1">IF(K4=1,K7*K7/K5/K6,K7*K6/K5/K7)</f>
        <v>13.545290322580644</v>
      </c>
      <c r="L8" s="147">
        <f t="shared" si="1"/>
        <v>0.46296446700507604</v>
      </c>
      <c r="M8" s="147">
        <f t="shared" si="1"/>
        <v>2.4220795107033637</v>
      </c>
    </row>
    <row r="9" spans="1:13" ht="17.25" hidden="1" customHeight="1" x14ac:dyDescent="0.25">
      <c r="A9" s="177"/>
      <c r="B9" s="145"/>
      <c r="C9" s="146">
        <f t="shared" ref="C9:I9" si="2">IFERROR(C8,0)</f>
        <v>0.92846839758720179</v>
      </c>
      <c r="D9" s="146">
        <f t="shared" si="2"/>
        <v>0.8031496062992125</v>
      </c>
      <c r="E9" s="146">
        <f t="shared" si="2"/>
        <v>3.4999999999999996</v>
      </c>
      <c r="F9" s="146">
        <f t="shared" si="2"/>
        <v>0.78260869565217395</v>
      </c>
      <c r="G9" s="146">
        <f t="shared" si="2"/>
        <v>1.029251282051282</v>
      </c>
      <c r="H9" s="146">
        <f t="shared" si="2"/>
        <v>1.0290332203389829</v>
      </c>
      <c r="I9" s="146">
        <f t="shared" si="2"/>
        <v>0.7267682112068965</v>
      </c>
      <c r="J9" s="146">
        <f>IFERROR(J8,0)</f>
        <v>6.0863903105656645</v>
      </c>
    </row>
    <row r="10" spans="1:13" ht="17.25" hidden="1" customHeight="1" x14ac:dyDescent="0.25">
      <c r="A10" s="177"/>
      <c r="B10" s="145"/>
      <c r="C10" s="144">
        <f>IF(C9&gt;0,1,0)</f>
        <v>1</v>
      </c>
      <c r="D10" s="144">
        <f t="shared" ref="D10:J10" si="3">IF(D9&gt;0,1,0)</f>
        <v>1</v>
      </c>
      <c r="E10" s="144">
        <f t="shared" si="3"/>
        <v>1</v>
      </c>
      <c r="F10" s="144">
        <f t="shared" si="3"/>
        <v>1</v>
      </c>
      <c r="G10" s="144">
        <f t="shared" si="3"/>
        <v>1</v>
      </c>
      <c r="H10" s="144">
        <f t="shared" si="3"/>
        <v>1</v>
      </c>
      <c r="I10" s="144">
        <f t="shared" si="3"/>
        <v>1</v>
      </c>
      <c r="J10" s="144">
        <f t="shared" si="3"/>
        <v>1</v>
      </c>
    </row>
    <row r="11" spans="1:13" ht="17.25" hidden="1" customHeight="1" x14ac:dyDescent="0.25">
      <c r="A11" s="177"/>
      <c r="B11" s="145"/>
      <c r="C11" s="144">
        <v>11</v>
      </c>
      <c r="D11" s="143"/>
      <c r="E11" s="143"/>
      <c r="F11" s="143"/>
      <c r="G11" s="143"/>
      <c r="H11" s="143"/>
      <c r="I11" s="143"/>
      <c r="J11" s="143"/>
    </row>
    <row r="12" spans="1:13" ht="17.25" customHeight="1" x14ac:dyDescent="0.25">
      <c r="A12" s="178"/>
      <c r="B12" s="142" t="s">
        <v>0</v>
      </c>
      <c r="C12" s="141">
        <f>SUM(C9:CF9)/C11</f>
        <v>1.353242702154674</v>
      </c>
    </row>
    <row r="13" spans="1:13" ht="32.25" customHeight="1" x14ac:dyDescent="0.25">
      <c r="A13" s="179" t="s">
        <v>281</v>
      </c>
      <c r="B13" s="179"/>
      <c r="C13" s="179"/>
      <c r="D13" s="179"/>
      <c r="E13" s="179"/>
      <c r="F13" s="179"/>
      <c r="G13" s="179"/>
      <c r="H13" s="179"/>
      <c r="I13" s="179"/>
      <c r="J13" s="179"/>
    </row>
    <row r="15" spans="1:13" ht="33" customHeight="1" x14ac:dyDescent="0.25">
      <c r="A15" s="175" t="s">
        <v>2</v>
      </c>
      <c r="B15" s="140" t="s">
        <v>244</v>
      </c>
      <c r="C15" s="139">
        <f>'Форма 1'!M11</f>
        <v>404.2</v>
      </c>
    </row>
    <row r="16" spans="1:13" ht="30.6" customHeight="1" x14ac:dyDescent="0.25">
      <c r="A16" s="180"/>
      <c r="B16" s="140" t="s">
        <v>298</v>
      </c>
      <c r="C16" s="139">
        <f>'Форма 1'!N11</f>
        <v>334.59999999999997</v>
      </c>
    </row>
    <row r="17" spans="1:10" ht="28.5" customHeight="1" thickBot="1" x14ac:dyDescent="0.3">
      <c r="A17" s="181">
        <f>C16/C15</f>
        <v>0.82780801583374564</v>
      </c>
      <c r="B17" s="182"/>
      <c r="C17" s="183"/>
    </row>
    <row r="19" spans="1:10" ht="12.6" hidden="1" customHeight="1" x14ac:dyDescent="0.25"/>
    <row r="20" spans="1:10" ht="0.6" hidden="1" customHeight="1" x14ac:dyDescent="0.25">
      <c r="A20" s="154" t="s">
        <v>280</v>
      </c>
      <c r="B20" s="138">
        <v>0.75</v>
      </c>
      <c r="D20" s="135" t="s">
        <v>279</v>
      </c>
    </row>
    <row r="21" spans="1:10" hidden="1" x14ac:dyDescent="0.25"/>
    <row r="22" spans="1:10" hidden="1" x14ac:dyDescent="0.25"/>
    <row r="23" spans="1:10" ht="33.75" customHeight="1" x14ac:dyDescent="0.25">
      <c r="A23" s="137" t="s">
        <v>278</v>
      </c>
      <c r="B23" s="136">
        <f>A17*C12</f>
        <v>1.120225156212157</v>
      </c>
      <c r="D23" s="167" t="str">
        <f>IF(B23&gt;0.95,"высокоэффективная", IF(B23&gt;=0.8,"эффективная", IF(B23&lt;0.4,"неэффективная","уровень эффективности удовлетворительный")))</f>
        <v>высокоэффективная</v>
      </c>
      <c r="E23" s="168"/>
      <c r="F23" s="168"/>
      <c r="G23" s="168"/>
      <c r="H23" s="168"/>
      <c r="I23" s="168"/>
      <c r="J23" s="168"/>
    </row>
    <row r="24" spans="1:10" hidden="1" x14ac:dyDescent="0.25"/>
    <row r="25" spans="1:10" hidden="1" x14ac:dyDescent="0.25"/>
    <row r="26" spans="1:10" ht="47.25" hidden="1" customHeight="1" x14ac:dyDescent="0.25">
      <c r="A26" s="169" t="s">
        <v>277</v>
      </c>
      <c r="B26" s="169"/>
      <c r="C26" s="169"/>
      <c r="D26" s="169"/>
    </row>
  </sheetData>
  <mergeCells count="8">
    <mergeCell ref="D23:J23"/>
    <mergeCell ref="A26:D26"/>
    <mergeCell ref="A1:J1"/>
    <mergeCell ref="A3:B3"/>
    <mergeCell ref="A4:A12"/>
    <mergeCell ref="A13:J13"/>
    <mergeCell ref="A15:A16"/>
    <mergeCell ref="A17:C17"/>
  </mergeCells>
  <pageMargins left="0.70866141732283472" right="0.70866141732283472"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4"/>
  <sheetViews>
    <sheetView view="pageBreakPreview" zoomScaleSheetLayoutView="100" workbookViewId="0">
      <selection activeCell="G5" sqref="G5"/>
    </sheetView>
  </sheetViews>
  <sheetFormatPr defaultRowHeight="15" x14ac:dyDescent="0.25"/>
  <cols>
    <col min="1" max="1" width="4.5703125" style="6" customWidth="1"/>
    <col min="2" max="2" width="3.42578125" style="6" customWidth="1"/>
    <col min="3" max="3" width="4.7109375" style="6" customWidth="1"/>
    <col min="4" max="4" width="4.85546875" style="6" customWidth="1"/>
    <col min="5" max="5" width="42" style="6" customWidth="1"/>
    <col min="6" max="6" width="28.5703125" style="6" customWidth="1"/>
    <col min="7" max="7" width="6.42578125" style="6" customWidth="1"/>
    <col min="8" max="8" width="4.42578125" style="6" customWidth="1"/>
    <col min="9" max="9" width="4.85546875" style="6" customWidth="1"/>
    <col min="10" max="10" width="12.28515625" style="6" bestFit="1" customWidth="1"/>
    <col min="11" max="11" width="5.7109375" style="6" customWidth="1"/>
    <col min="12" max="13" width="9.85546875" style="18" customWidth="1"/>
    <col min="14" max="14" width="10.7109375" style="18" customWidth="1"/>
    <col min="15" max="15" width="9.7109375" style="6" customWidth="1"/>
    <col min="16" max="16384" width="9.140625" style="6"/>
  </cols>
  <sheetData>
    <row r="2" spans="1:16" ht="43.5" customHeight="1" x14ac:dyDescent="0.25">
      <c r="A2" s="190" t="s">
        <v>272</v>
      </c>
      <c r="B2" s="190"/>
      <c r="C2" s="190"/>
      <c r="D2" s="190"/>
      <c r="E2" s="190"/>
      <c r="F2" s="190"/>
      <c r="G2" s="190"/>
      <c r="H2" s="190"/>
      <c r="I2" s="190"/>
      <c r="J2" s="190"/>
      <c r="K2" s="190"/>
      <c r="L2" s="190"/>
      <c r="M2" s="190"/>
      <c r="N2" s="190"/>
      <c r="O2" s="190"/>
    </row>
    <row r="3" spans="1:16" x14ac:dyDescent="0.25">
      <c r="A3" s="7"/>
      <c r="B3" s="7"/>
      <c r="C3" s="7"/>
      <c r="D3" s="8"/>
      <c r="E3" s="8"/>
      <c r="F3" s="8"/>
      <c r="G3" s="8"/>
      <c r="H3" s="8"/>
      <c r="I3" s="8"/>
      <c r="J3" s="8"/>
      <c r="K3" s="8"/>
      <c r="L3" s="16"/>
      <c r="M3" s="16"/>
      <c r="N3" s="16"/>
      <c r="O3" s="9"/>
    </row>
    <row r="4" spans="1:16" ht="61.5" customHeight="1" x14ac:dyDescent="0.25">
      <c r="A4" s="191" t="s">
        <v>5</v>
      </c>
      <c r="B4" s="191"/>
      <c r="C4" s="191"/>
      <c r="D4" s="191"/>
      <c r="E4" s="191" t="s">
        <v>6</v>
      </c>
      <c r="F4" s="191" t="s">
        <v>7</v>
      </c>
      <c r="G4" s="191" t="s">
        <v>8</v>
      </c>
      <c r="H4" s="191"/>
      <c r="I4" s="191"/>
      <c r="J4" s="191"/>
      <c r="K4" s="191"/>
      <c r="L4" s="192" t="s">
        <v>9</v>
      </c>
      <c r="M4" s="192"/>
      <c r="N4" s="192"/>
      <c r="O4" s="193" t="s">
        <v>10</v>
      </c>
      <c r="P4" s="194"/>
    </row>
    <row r="5" spans="1:16" ht="78" customHeight="1" x14ac:dyDescent="0.25">
      <c r="A5" s="10" t="s">
        <v>11</v>
      </c>
      <c r="B5" s="10" t="s">
        <v>12</v>
      </c>
      <c r="C5" s="10" t="s">
        <v>13</v>
      </c>
      <c r="D5" s="10" t="s">
        <v>14</v>
      </c>
      <c r="E5" s="191"/>
      <c r="F5" s="191"/>
      <c r="G5" s="10" t="s">
        <v>15</v>
      </c>
      <c r="H5" s="10" t="s">
        <v>16</v>
      </c>
      <c r="I5" s="10" t="s">
        <v>17</v>
      </c>
      <c r="J5" s="10" t="s">
        <v>18</v>
      </c>
      <c r="K5" s="10" t="s">
        <v>19</v>
      </c>
      <c r="L5" s="23" t="s">
        <v>44</v>
      </c>
      <c r="M5" s="23" t="s">
        <v>45</v>
      </c>
      <c r="N5" s="23" t="s">
        <v>20</v>
      </c>
      <c r="O5" s="23" t="s">
        <v>46</v>
      </c>
      <c r="P5" s="24" t="s">
        <v>47</v>
      </c>
    </row>
    <row r="6" spans="1:16" s="14" customFormat="1" ht="15" hidden="1" customHeight="1" x14ac:dyDescent="0.25">
      <c r="A6" s="184" t="s">
        <v>41</v>
      </c>
      <c r="B6" s="187"/>
      <c r="C6" s="187"/>
      <c r="D6" s="187"/>
      <c r="E6" s="187" t="s">
        <v>39</v>
      </c>
      <c r="F6" s="11" t="s">
        <v>21</v>
      </c>
      <c r="G6" s="11"/>
      <c r="H6" s="11"/>
      <c r="I6" s="11"/>
      <c r="J6" s="11"/>
      <c r="K6" s="11"/>
      <c r="L6" s="17" t="e">
        <f>SUM(L7:L10)</f>
        <v>#REF!</v>
      </c>
      <c r="M6" s="17"/>
      <c r="N6" s="17" t="e">
        <f>SUM(N7:N10)</f>
        <v>#REF!</v>
      </c>
      <c r="O6" s="12" t="e">
        <f t="shared" ref="O6:O16" si="0">N6/L6*100</f>
        <v>#REF!</v>
      </c>
      <c r="P6" s="13"/>
    </row>
    <row r="7" spans="1:16" s="14" customFormat="1" ht="42.75" hidden="1" x14ac:dyDescent="0.25">
      <c r="A7" s="185"/>
      <c r="B7" s="188"/>
      <c r="C7" s="188"/>
      <c r="D7" s="188"/>
      <c r="E7" s="188"/>
      <c r="F7" s="19" t="s">
        <v>42</v>
      </c>
      <c r="G7" s="11">
        <v>276</v>
      </c>
      <c r="H7" s="11"/>
      <c r="I7" s="11"/>
      <c r="J7" s="11"/>
      <c r="K7" s="11"/>
      <c r="L7" s="17">
        <f>L15</f>
        <v>120</v>
      </c>
      <c r="M7" s="17"/>
      <c r="N7" s="17">
        <f>N15</f>
        <v>89.9</v>
      </c>
      <c r="O7" s="12">
        <f t="shared" si="0"/>
        <v>74.916666666666671</v>
      </c>
      <c r="P7" s="13"/>
    </row>
    <row r="8" spans="1:16" s="14" customFormat="1" ht="42.75" hidden="1" x14ac:dyDescent="0.25">
      <c r="A8" s="185"/>
      <c r="B8" s="188"/>
      <c r="C8" s="188"/>
      <c r="D8" s="188"/>
      <c r="E8" s="188"/>
      <c r="F8" s="11" t="s">
        <v>38</v>
      </c>
      <c r="G8" s="11">
        <v>329</v>
      </c>
      <c r="H8" s="11"/>
      <c r="I8" s="11"/>
      <c r="J8" s="11"/>
      <c r="K8" s="11"/>
      <c r="L8" s="17">
        <f>L16</f>
        <v>30</v>
      </c>
      <c r="M8" s="17"/>
      <c r="N8" s="17">
        <f>N16</f>
        <v>0</v>
      </c>
      <c r="O8" s="12">
        <f t="shared" si="0"/>
        <v>0</v>
      </c>
      <c r="P8" s="13"/>
    </row>
    <row r="9" spans="1:16" s="14" customFormat="1" hidden="1" x14ac:dyDescent="0.25">
      <c r="A9" s="185"/>
      <c r="B9" s="188"/>
      <c r="C9" s="188"/>
      <c r="D9" s="188"/>
      <c r="E9" s="188"/>
      <c r="F9" s="15" t="s">
        <v>40</v>
      </c>
      <c r="G9" s="15">
        <v>325</v>
      </c>
      <c r="H9" s="11"/>
      <c r="I9" s="11"/>
      <c r="J9" s="11"/>
      <c r="K9" s="11"/>
      <c r="L9" s="17" t="e">
        <f>SUM(L19,#REF!)</f>
        <v>#REF!</v>
      </c>
      <c r="M9" s="17"/>
      <c r="N9" s="17" t="e">
        <f>SUM(N19,#REF!)</f>
        <v>#REF!</v>
      </c>
      <c r="O9" s="12" t="e">
        <f t="shared" si="0"/>
        <v>#REF!</v>
      </c>
      <c r="P9" s="13"/>
    </row>
    <row r="10" spans="1:16" s="14" customFormat="1" ht="57" hidden="1" x14ac:dyDescent="0.25">
      <c r="A10" s="186"/>
      <c r="B10" s="189"/>
      <c r="C10" s="189"/>
      <c r="D10" s="189"/>
      <c r="E10" s="189"/>
      <c r="F10" s="15" t="s">
        <v>43</v>
      </c>
      <c r="G10" s="15">
        <v>278</v>
      </c>
      <c r="H10" s="19"/>
      <c r="I10" s="19"/>
      <c r="J10" s="19"/>
      <c r="K10" s="19"/>
      <c r="L10" s="20"/>
      <c r="M10" s="20"/>
      <c r="N10" s="20"/>
      <c r="O10" s="21" t="e">
        <f t="shared" si="0"/>
        <v>#DIV/0!</v>
      </c>
      <c r="P10" s="13"/>
    </row>
    <row r="11" spans="1:16" s="14" customFormat="1" ht="51" customHeight="1" x14ac:dyDescent="0.25">
      <c r="A11" s="29" t="s">
        <v>49</v>
      </c>
      <c r="B11" s="42"/>
      <c r="C11" s="26"/>
      <c r="D11" s="26"/>
      <c r="E11" s="70" t="s">
        <v>271</v>
      </c>
      <c r="F11" s="19" t="s">
        <v>21</v>
      </c>
      <c r="G11" s="15"/>
      <c r="H11" s="19"/>
      <c r="I11" s="19"/>
      <c r="J11" s="19"/>
      <c r="K11" s="19"/>
      <c r="L11" s="46">
        <f>L12+L13+L14</f>
        <v>469.4</v>
      </c>
      <c r="M11" s="46">
        <f>M12+M13+M14</f>
        <v>404.2</v>
      </c>
      <c r="N11" s="46">
        <f>N12+N13+N14</f>
        <v>334.59999999999997</v>
      </c>
      <c r="O11" s="31">
        <f t="shared" si="0"/>
        <v>71.282488282914358</v>
      </c>
      <c r="P11" s="40">
        <f t="shared" ref="P11:P24" si="1">N11/M11*100</f>
        <v>82.780801583374569</v>
      </c>
    </row>
    <row r="12" spans="1:16" s="14" customFormat="1" ht="51" x14ac:dyDescent="0.25">
      <c r="A12" s="25"/>
      <c r="B12" s="19"/>
      <c r="C12" s="19"/>
      <c r="D12" s="19"/>
      <c r="E12" s="19"/>
      <c r="F12" s="28" t="s">
        <v>65</v>
      </c>
      <c r="G12" s="47">
        <v>280</v>
      </c>
      <c r="H12" s="28"/>
      <c r="I12" s="28"/>
      <c r="J12" s="28"/>
      <c r="K12" s="28"/>
      <c r="L12" s="46">
        <f>L16+L17+L18+L21</f>
        <v>409.4</v>
      </c>
      <c r="M12" s="46">
        <f>M16+M17+M18+M21</f>
        <v>364.2</v>
      </c>
      <c r="N12" s="46">
        <f>N16+N17+N18+N21</f>
        <v>304.7</v>
      </c>
      <c r="O12" s="31">
        <f t="shared" si="0"/>
        <v>74.425989252564733</v>
      </c>
      <c r="P12" s="40">
        <f t="shared" si="1"/>
        <v>83.662822624931351</v>
      </c>
    </row>
    <row r="13" spans="1:16" s="14" customFormat="1" x14ac:dyDescent="0.25">
      <c r="A13" s="25"/>
      <c r="B13" s="19"/>
      <c r="C13" s="19"/>
      <c r="D13" s="19"/>
      <c r="E13" s="19"/>
      <c r="F13" s="38" t="s">
        <v>56</v>
      </c>
      <c r="G13" s="38">
        <v>283</v>
      </c>
      <c r="H13" s="28"/>
      <c r="I13" s="28"/>
      <c r="J13" s="28"/>
      <c r="K13" s="28"/>
      <c r="L13" s="46">
        <f>L24</f>
        <v>20</v>
      </c>
      <c r="M13" s="46">
        <f>M24</f>
        <v>0</v>
      </c>
      <c r="N13" s="46">
        <f>N24</f>
        <v>0</v>
      </c>
      <c r="O13" s="31">
        <f t="shared" si="0"/>
        <v>0</v>
      </c>
      <c r="P13" s="40" t="e">
        <f t="shared" si="1"/>
        <v>#DIV/0!</v>
      </c>
    </row>
    <row r="14" spans="1:16" s="14" customFormat="1" ht="42.75" customHeight="1" x14ac:dyDescent="0.25">
      <c r="A14" s="41"/>
      <c r="B14" s="27"/>
      <c r="C14" s="27"/>
      <c r="D14" s="27"/>
      <c r="E14" s="27"/>
      <c r="F14" s="28" t="s">
        <v>51</v>
      </c>
      <c r="G14" s="28">
        <v>285</v>
      </c>
      <c r="H14" s="29"/>
      <c r="I14" s="29"/>
      <c r="J14" s="29"/>
      <c r="K14" s="29"/>
      <c r="L14" s="30">
        <f>L19+L23</f>
        <v>40</v>
      </c>
      <c r="M14" s="30">
        <f>M19+M23</f>
        <v>40</v>
      </c>
      <c r="N14" s="30">
        <f>N19+N23</f>
        <v>29.9</v>
      </c>
      <c r="O14" s="31">
        <f>N14/L14*100</f>
        <v>74.75</v>
      </c>
      <c r="P14" s="40">
        <f t="shared" si="1"/>
        <v>74.75</v>
      </c>
    </row>
    <row r="15" spans="1:16" s="14" customFormat="1" ht="54.75" customHeight="1" x14ac:dyDescent="0.25">
      <c r="A15" s="29" t="s">
        <v>49</v>
      </c>
      <c r="B15" s="28">
        <v>0</v>
      </c>
      <c r="C15" s="29" t="s">
        <v>70</v>
      </c>
      <c r="D15" s="32"/>
      <c r="E15" s="32" t="s">
        <v>71</v>
      </c>
      <c r="F15" s="28" t="s">
        <v>21</v>
      </c>
      <c r="G15" s="28"/>
      <c r="H15" s="29"/>
      <c r="I15" s="29"/>
      <c r="J15" s="29" t="s">
        <v>69</v>
      </c>
      <c r="K15" s="29"/>
      <c r="L15" s="30">
        <f>L16+L17+L18+L19</f>
        <v>120</v>
      </c>
      <c r="M15" s="30">
        <f>M16+M17+M18+M19</f>
        <v>140</v>
      </c>
      <c r="N15" s="30">
        <f>N16+N17+N18+N19</f>
        <v>89.9</v>
      </c>
      <c r="O15" s="31">
        <f t="shared" si="0"/>
        <v>74.916666666666671</v>
      </c>
      <c r="P15" s="40">
        <f t="shared" si="1"/>
        <v>64.214285714285722</v>
      </c>
    </row>
    <row r="16" spans="1:16" s="14" customFormat="1" ht="58.5" customHeight="1" x14ac:dyDescent="0.25">
      <c r="A16" s="201" t="s">
        <v>49</v>
      </c>
      <c r="B16" s="204">
        <v>0</v>
      </c>
      <c r="C16" s="201" t="s">
        <v>70</v>
      </c>
      <c r="D16" s="204">
        <v>1</v>
      </c>
      <c r="E16" s="37" t="s">
        <v>73</v>
      </c>
      <c r="F16" s="33" t="s">
        <v>65</v>
      </c>
      <c r="G16" s="33">
        <v>280</v>
      </c>
      <c r="H16" s="34" t="s">
        <v>58</v>
      </c>
      <c r="I16" s="34" t="s">
        <v>58</v>
      </c>
      <c r="J16" s="34" t="s">
        <v>72</v>
      </c>
      <c r="K16" s="34" t="s">
        <v>64</v>
      </c>
      <c r="L16" s="35">
        <v>30</v>
      </c>
      <c r="M16" s="35">
        <v>30</v>
      </c>
      <c r="N16" s="35">
        <v>0</v>
      </c>
      <c r="O16" s="31">
        <f t="shared" si="0"/>
        <v>0</v>
      </c>
      <c r="P16" s="40">
        <f t="shared" si="1"/>
        <v>0</v>
      </c>
    </row>
    <row r="17" spans="1:16" s="14" customFormat="1" ht="38.25" customHeight="1" x14ac:dyDescent="0.25">
      <c r="A17" s="202"/>
      <c r="B17" s="205"/>
      <c r="C17" s="202"/>
      <c r="D17" s="205"/>
      <c r="E17" s="195" t="s">
        <v>74</v>
      </c>
      <c r="F17" s="33" t="s">
        <v>65</v>
      </c>
      <c r="G17" s="33">
        <v>280</v>
      </c>
      <c r="H17" s="34" t="s">
        <v>58</v>
      </c>
      <c r="I17" s="34" t="s">
        <v>58</v>
      </c>
      <c r="J17" s="34" t="s">
        <v>75</v>
      </c>
      <c r="K17" s="34" t="s">
        <v>64</v>
      </c>
      <c r="L17" s="35">
        <v>20</v>
      </c>
      <c r="M17" s="35">
        <v>20</v>
      </c>
      <c r="N17" s="35">
        <v>0</v>
      </c>
      <c r="O17" s="31">
        <f t="shared" ref="O17:O24" si="2">N17/L17*100</f>
        <v>0</v>
      </c>
      <c r="P17" s="40">
        <f t="shared" si="1"/>
        <v>0</v>
      </c>
    </row>
    <row r="18" spans="1:16" s="14" customFormat="1" ht="31.5" customHeight="1" x14ac:dyDescent="0.25">
      <c r="A18" s="202"/>
      <c r="B18" s="205"/>
      <c r="C18" s="202"/>
      <c r="D18" s="205"/>
      <c r="E18" s="195"/>
      <c r="F18" s="39" t="s">
        <v>56</v>
      </c>
      <c r="G18" s="33">
        <v>280</v>
      </c>
      <c r="H18" s="34" t="s">
        <v>57</v>
      </c>
      <c r="I18" s="34" t="s">
        <v>58</v>
      </c>
      <c r="J18" s="34" t="s">
        <v>75</v>
      </c>
      <c r="K18" s="34" t="s">
        <v>76</v>
      </c>
      <c r="L18" s="35">
        <v>40</v>
      </c>
      <c r="M18" s="35">
        <v>60</v>
      </c>
      <c r="N18" s="35">
        <v>60</v>
      </c>
      <c r="O18" s="31">
        <f t="shared" si="2"/>
        <v>150</v>
      </c>
      <c r="P18" s="40">
        <f t="shared" si="1"/>
        <v>100</v>
      </c>
    </row>
    <row r="19" spans="1:16" s="14" customFormat="1" ht="54.75" customHeight="1" x14ac:dyDescent="0.25">
      <c r="A19" s="203"/>
      <c r="B19" s="206"/>
      <c r="C19" s="203"/>
      <c r="D19" s="206"/>
      <c r="E19" s="37" t="s">
        <v>77</v>
      </c>
      <c r="F19" s="33" t="s">
        <v>51</v>
      </c>
      <c r="G19" s="33">
        <v>285</v>
      </c>
      <c r="H19" s="34" t="s">
        <v>41</v>
      </c>
      <c r="I19" s="34" t="s">
        <v>52</v>
      </c>
      <c r="J19" s="34" t="s">
        <v>78</v>
      </c>
      <c r="K19" s="34" t="s">
        <v>54</v>
      </c>
      <c r="L19" s="35">
        <v>30</v>
      </c>
      <c r="M19" s="35">
        <v>30</v>
      </c>
      <c r="N19" s="35">
        <v>29.9</v>
      </c>
      <c r="O19" s="31">
        <f t="shared" si="2"/>
        <v>99.666666666666657</v>
      </c>
      <c r="P19" s="40">
        <f t="shared" si="1"/>
        <v>99.666666666666657</v>
      </c>
    </row>
    <row r="20" spans="1:16" s="14" customFormat="1" ht="37.5" customHeight="1" x14ac:dyDescent="0.25">
      <c r="A20" s="29" t="s">
        <v>49</v>
      </c>
      <c r="B20" s="28">
        <v>0</v>
      </c>
      <c r="C20" s="29" t="s">
        <v>66</v>
      </c>
      <c r="D20" s="32"/>
      <c r="E20" s="32" t="s">
        <v>61</v>
      </c>
      <c r="F20" s="28" t="s">
        <v>21</v>
      </c>
      <c r="G20" s="28"/>
      <c r="H20" s="29"/>
      <c r="I20" s="29"/>
      <c r="J20" s="29" t="s">
        <v>62</v>
      </c>
      <c r="K20" s="29"/>
      <c r="L20" s="30">
        <f>L21</f>
        <v>319.39999999999998</v>
      </c>
      <c r="M20" s="30">
        <f>M21</f>
        <v>254.2</v>
      </c>
      <c r="N20" s="30">
        <f>N21</f>
        <v>244.7</v>
      </c>
      <c r="O20" s="31">
        <f t="shared" si="2"/>
        <v>76.612398246712587</v>
      </c>
      <c r="P20" s="40">
        <f t="shared" si="1"/>
        <v>96.262785208497249</v>
      </c>
    </row>
    <row r="21" spans="1:16" ht="51" x14ac:dyDescent="0.25">
      <c r="A21" s="44" t="s">
        <v>49</v>
      </c>
      <c r="B21" s="43">
        <v>0</v>
      </c>
      <c r="C21" s="44" t="s">
        <v>66</v>
      </c>
      <c r="D21" s="43">
        <v>1</v>
      </c>
      <c r="E21" s="37" t="s">
        <v>68</v>
      </c>
      <c r="F21" s="33" t="s">
        <v>65</v>
      </c>
      <c r="G21" s="33">
        <v>280</v>
      </c>
      <c r="H21" s="34" t="s">
        <v>58</v>
      </c>
      <c r="I21" s="34" t="s">
        <v>58</v>
      </c>
      <c r="J21" s="34" t="s">
        <v>63</v>
      </c>
      <c r="K21" s="34" t="s">
        <v>64</v>
      </c>
      <c r="L21" s="35">
        <v>319.39999999999998</v>
      </c>
      <c r="M21" s="35">
        <v>254.2</v>
      </c>
      <c r="N21" s="35">
        <v>244.7</v>
      </c>
      <c r="O21" s="31">
        <f t="shared" si="2"/>
        <v>76.612398246712587</v>
      </c>
      <c r="P21" s="40">
        <f t="shared" si="1"/>
        <v>96.262785208497249</v>
      </c>
    </row>
    <row r="22" spans="1:16" ht="37.5" customHeight="1" x14ac:dyDescent="0.25">
      <c r="A22" s="29" t="s">
        <v>49</v>
      </c>
      <c r="B22" s="28">
        <v>0</v>
      </c>
      <c r="C22" s="29" t="s">
        <v>67</v>
      </c>
      <c r="D22" s="32"/>
      <c r="E22" s="32" t="s">
        <v>50</v>
      </c>
      <c r="F22" s="28" t="s">
        <v>21</v>
      </c>
      <c r="G22" s="33"/>
      <c r="H22" s="34"/>
      <c r="I22" s="34"/>
      <c r="J22" s="29" t="s">
        <v>59</v>
      </c>
      <c r="K22" s="29"/>
      <c r="L22" s="30">
        <f>L23+L24</f>
        <v>30</v>
      </c>
      <c r="M22" s="30">
        <f>M23+M24</f>
        <v>10</v>
      </c>
      <c r="N22" s="30">
        <f>N23+N24</f>
        <v>0</v>
      </c>
      <c r="O22" s="36">
        <f t="shared" si="2"/>
        <v>0</v>
      </c>
      <c r="P22" s="40">
        <f t="shared" si="1"/>
        <v>0</v>
      </c>
    </row>
    <row r="23" spans="1:16" ht="60" customHeight="1" x14ac:dyDescent="0.25">
      <c r="A23" s="196" t="s">
        <v>49</v>
      </c>
      <c r="B23" s="198">
        <v>0</v>
      </c>
      <c r="C23" s="200" t="s">
        <v>67</v>
      </c>
      <c r="D23" s="198">
        <v>1</v>
      </c>
      <c r="E23" s="195" t="s">
        <v>55</v>
      </c>
      <c r="F23" s="33" t="s">
        <v>51</v>
      </c>
      <c r="G23" s="33">
        <v>285</v>
      </c>
      <c r="H23" s="34" t="s">
        <v>41</v>
      </c>
      <c r="I23" s="34" t="s">
        <v>52</v>
      </c>
      <c r="J23" s="34" t="s">
        <v>53</v>
      </c>
      <c r="K23" s="34" t="s">
        <v>54</v>
      </c>
      <c r="L23" s="35">
        <v>10</v>
      </c>
      <c r="M23" s="35">
        <v>10</v>
      </c>
      <c r="N23" s="35">
        <v>0</v>
      </c>
      <c r="O23" s="36">
        <f t="shared" si="2"/>
        <v>0</v>
      </c>
      <c r="P23" s="40">
        <f t="shared" si="1"/>
        <v>0</v>
      </c>
    </row>
    <row r="24" spans="1:16" ht="60" customHeight="1" x14ac:dyDescent="0.25">
      <c r="A24" s="197"/>
      <c r="B24" s="199"/>
      <c r="C24" s="200"/>
      <c r="D24" s="199"/>
      <c r="E24" s="195"/>
      <c r="F24" s="39" t="s">
        <v>56</v>
      </c>
      <c r="G24" s="45">
        <v>283</v>
      </c>
      <c r="H24" s="34" t="s">
        <v>57</v>
      </c>
      <c r="I24" s="34" t="s">
        <v>58</v>
      </c>
      <c r="J24" s="34" t="s">
        <v>53</v>
      </c>
      <c r="K24" s="34" t="s">
        <v>54</v>
      </c>
      <c r="L24" s="35">
        <v>20</v>
      </c>
      <c r="M24" s="35">
        <v>0</v>
      </c>
      <c r="N24" s="35">
        <v>0</v>
      </c>
      <c r="O24" s="31">
        <f t="shared" si="2"/>
        <v>0</v>
      </c>
      <c r="P24" s="40" t="e">
        <f t="shared" si="1"/>
        <v>#DIV/0!</v>
      </c>
    </row>
  </sheetData>
  <mergeCells count="22">
    <mergeCell ref="E17:E18"/>
    <mergeCell ref="E23:E24"/>
    <mergeCell ref="A23:A24"/>
    <mergeCell ref="B23:B24"/>
    <mergeCell ref="C23:C24"/>
    <mergeCell ref="D23:D24"/>
    <mergeCell ref="A16:A19"/>
    <mergeCell ref="B16:B19"/>
    <mergeCell ref="C16:C19"/>
    <mergeCell ref="D16:D19"/>
    <mergeCell ref="A2:O2"/>
    <mergeCell ref="A4:D4"/>
    <mergeCell ref="E4:E5"/>
    <mergeCell ref="F4:F5"/>
    <mergeCell ref="G4:K4"/>
    <mergeCell ref="L4:N4"/>
    <mergeCell ref="O4:P4"/>
    <mergeCell ref="A6:A10"/>
    <mergeCell ref="B6:B10"/>
    <mergeCell ref="C6:C10"/>
    <mergeCell ref="D6:D10"/>
    <mergeCell ref="E6:E10"/>
  </mergeCells>
  <pageMargins left="0.51181102362204722" right="0.51181102362204722" top="0.94488188976377963" bottom="0.55118110236220474"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6"/>
  <sheetViews>
    <sheetView view="pageBreakPreview" topLeftCell="A16" zoomScaleSheetLayoutView="100" workbookViewId="0">
      <selection activeCell="D7" sqref="D7"/>
    </sheetView>
  </sheetViews>
  <sheetFormatPr defaultRowHeight="15" x14ac:dyDescent="0.25"/>
  <cols>
    <col min="1" max="1" width="4.7109375" customWidth="1"/>
    <col min="3" max="3" width="37.85546875" customWidth="1"/>
    <col min="4" max="4" width="40.7109375" customWidth="1"/>
    <col min="5" max="5" width="14.85546875" customWidth="1"/>
    <col min="6" max="6" width="12.85546875" customWidth="1"/>
    <col min="7" max="7" width="11.7109375" customWidth="1"/>
  </cols>
  <sheetData>
    <row r="2" spans="1:7" ht="31.5" customHeight="1" x14ac:dyDescent="0.25">
      <c r="A2" s="207" t="s">
        <v>273</v>
      </c>
      <c r="B2" s="207"/>
      <c r="C2" s="207"/>
      <c r="D2" s="207"/>
      <c r="E2" s="207"/>
      <c r="F2" s="207"/>
      <c r="G2" s="207"/>
    </row>
    <row r="3" spans="1:7" x14ac:dyDescent="0.25">
      <c r="A3" s="1"/>
      <c r="B3" s="1"/>
      <c r="C3" s="1"/>
      <c r="D3" s="1"/>
      <c r="E3" s="1"/>
      <c r="F3" s="1"/>
    </row>
    <row r="4" spans="1:7" ht="25.9" customHeight="1" x14ac:dyDescent="0.25">
      <c r="A4" s="208" t="s">
        <v>5</v>
      </c>
      <c r="B4" s="209"/>
      <c r="C4" s="208" t="s">
        <v>22</v>
      </c>
      <c r="D4" s="208" t="s">
        <v>23</v>
      </c>
      <c r="E4" s="208" t="s">
        <v>24</v>
      </c>
      <c r="F4" s="208"/>
      <c r="G4" s="210" t="s">
        <v>25</v>
      </c>
    </row>
    <row r="5" spans="1:7" ht="28.15" customHeight="1" x14ac:dyDescent="0.25">
      <c r="A5" s="208"/>
      <c r="B5" s="209"/>
      <c r="C5" s="209" t="s">
        <v>26</v>
      </c>
      <c r="D5" s="209"/>
      <c r="E5" s="212" t="s">
        <v>48</v>
      </c>
      <c r="F5" s="213" t="s">
        <v>27</v>
      </c>
      <c r="G5" s="211"/>
    </row>
    <row r="6" spans="1:7" ht="117.75" customHeight="1" x14ac:dyDescent="0.25">
      <c r="A6" s="5" t="s">
        <v>11</v>
      </c>
      <c r="B6" s="5" t="s">
        <v>12</v>
      </c>
      <c r="C6" s="209"/>
      <c r="D6" s="209"/>
      <c r="E6" s="212"/>
      <c r="F6" s="214"/>
      <c r="G6" s="211"/>
    </row>
    <row r="7" spans="1:7" x14ac:dyDescent="0.25">
      <c r="A7" s="215" t="s">
        <v>49</v>
      </c>
      <c r="B7" s="218"/>
      <c r="C7" s="220" t="s">
        <v>90</v>
      </c>
      <c r="D7" s="48" t="s">
        <v>21</v>
      </c>
      <c r="E7" s="49">
        <f>E8</f>
        <v>404.2</v>
      </c>
      <c r="F7" s="49">
        <f>F8</f>
        <v>334.6</v>
      </c>
      <c r="G7" s="50">
        <f>F7*100/E7</f>
        <v>82.780801583374569</v>
      </c>
    </row>
    <row r="8" spans="1:7" x14ac:dyDescent="0.25">
      <c r="A8" s="216"/>
      <c r="B8" s="218"/>
      <c r="C8" s="220"/>
      <c r="D8" s="51" t="s">
        <v>86</v>
      </c>
      <c r="E8" s="52">
        <f>SUM(E17,E27,E37)</f>
        <v>404.2</v>
      </c>
      <c r="F8" s="52">
        <f>SUM(F17,F27,F37)</f>
        <v>334.6</v>
      </c>
      <c r="G8" s="53">
        <f>F8*100/E8</f>
        <v>82.780801583374569</v>
      </c>
    </row>
    <row r="9" spans="1:7" x14ac:dyDescent="0.25">
      <c r="A9" s="216"/>
      <c r="B9" s="218"/>
      <c r="C9" s="220"/>
      <c r="D9" s="51" t="s">
        <v>79</v>
      </c>
      <c r="E9" s="52"/>
      <c r="F9" s="52"/>
      <c r="G9" s="53"/>
    </row>
    <row r="10" spans="1:7" x14ac:dyDescent="0.25">
      <c r="A10" s="216"/>
      <c r="B10" s="218"/>
      <c r="C10" s="220"/>
      <c r="D10" s="51" t="s">
        <v>87</v>
      </c>
      <c r="E10" s="52">
        <f t="shared" ref="E10:F12" si="0">SUM(E20,D30,D40)</f>
        <v>140</v>
      </c>
      <c r="F10" s="52">
        <f t="shared" si="0"/>
        <v>354.1</v>
      </c>
      <c r="G10" s="53">
        <f>F10*100/E10</f>
        <v>252.92857142857142</v>
      </c>
    </row>
    <row r="11" spans="1:7" x14ac:dyDescent="0.25">
      <c r="A11" s="216"/>
      <c r="B11" s="218"/>
      <c r="C11" s="220"/>
      <c r="D11" s="51" t="s">
        <v>80</v>
      </c>
      <c r="E11" s="52">
        <f t="shared" si="0"/>
        <v>0</v>
      </c>
      <c r="F11" s="52">
        <f t="shared" si="0"/>
        <v>0</v>
      </c>
      <c r="G11" s="53"/>
    </row>
    <row r="12" spans="1:7" x14ac:dyDescent="0.25">
      <c r="A12" s="216"/>
      <c r="B12" s="218"/>
      <c r="C12" s="220"/>
      <c r="D12" s="51" t="s">
        <v>81</v>
      </c>
      <c r="E12" s="52">
        <f t="shared" si="0"/>
        <v>0</v>
      </c>
      <c r="F12" s="52">
        <f t="shared" si="0"/>
        <v>0</v>
      </c>
      <c r="G12" s="53" t="e">
        <f>F12*100/E12</f>
        <v>#DIV/0!</v>
      </c>
    </row>
    <row r="13" spans="1:7" ht="22.5" x14ac:dyDescent="0.25">
      <c r="A13" s="216"/>
      <c r="B13" s="218"/>
      <c r="C13" s="220"/>
      <c r="D13" s="51" t="s">
        <v>82</v>
      </c>
      <c r="E13" s="52">
        <f>SUM(E23,E33,E43)</f>
        <v>0</v>
      </c>
      <c r="F13" s="52">
        <f>SUM(F23,F33,F43)</f>
        <v>0</v>
      </c>
      <c r="G13" s="53"/>
    </row>
    <row r="14" spans="1:7" ht="22.5" x14ac:dyDescent="0.25">
      <c r="A14" s="216"/>
      <c r="B14" s="218"/>
      <c r="C14" s="220"/>
      <c r="D14" s="51" t="s">
        <v>83</v>
      </c>
      <c r="E14" s="52">
        <f>SUM(E24,E34,E44)</f>
        <v>0</v>
      </c>
      <c r="F14" s="52">
        <f>SUM(F24,F34,F44)</f>
        <v>0</v>
      </c>
      <c r="G14" s="53"/>
    </row>
    <row r="15" spans="1:7" ht="22.5" x14ac:dyDescent="0.25">
      <c r="A15" s="216"/>
      <c r="B15" s="218"/>
      <c r="C15" s="220"/>
      <c r="D15" s="51" t="s">
        <v>84</v>
      </c>
      <c r="E15" s="52">
        <f>SUM(E25,E36,E45)</f>
        <v>0</v>
      </c>
      <c r="F15" s="52">
        <f>SUM(F25,F36,F45)</f>
        <v>0</v>
      </c>
      <c r="G15" s="53"/>
    </row>
    <row r="16" spans="1:7" x14ac:dyDescent="0.25">
      <c r="A16" s="217"/>
      <c r="B16" s="219"/>
      <c r="C16" s="220"/>
      <c r="D16" s="51" t="s">
        <v>85</v>
      </c>
      <c r="E16" s="52">
        <v>0</v>
      </c>
      <c r="F16" s="52">
        <v>0</v>
      </c>
      <c r="G16" s="53"/>
    </row>
    <row r="17" spans="1:7" x14ac:dyDescent="0.25">
      <c r="A17" s="215" t="s">
        <v>49</v>
      </c>
      <c r="B17" s="218" t="s">
        <v>60</v>
      </c>
      <c r="C17" s="220" t="s">
        <v>71</v>
      </c>
      <c r="D17" s="48" t="s">
        <v>21</v>
      </c>
      <c r="E17" s="49">
        <f>SUM(E20:E26)</f>
        <v>140</v>
      </c>
      <c r="F17" s="49">
        <f>SUM(F20:F26)</f>
        <v>89.9</v>
      </c>
      <c r="G17" s="50">
        <f>F17*100/E17</f>
        <v>64.214285714285708</v>
      </c>
    </row>
    <row r="18" spans="1:7" x14ac:dyDescent="0.25">
      <c r="A18" s="216"/>
      <c r="B18" s="218"/>
      <c r="C18" s="220"/>
      <c r="D18" s="51" t="s">
        <v>86</v>
      </c>
      <c r="E18" s="49">
        <f>SUM(E20:E26)</f>
        <v>140</v>
      </c>
      <c r="F18" s="49">
        <f>SUM(F20:F26)</f>
        <v>89.9</v>
      </c>
      <c r="G18" s="53">
        <f>F18*100/E18</f>
        <v>64.214285714285708</v>
      </c>
    </row>
    <row r="19" spans="1:7" x14ac:dyDescent="0.25">
      <c r="A19" s="216"/>
      <c r="B19" s="218"/>
      <c r="C19" s="220"/>
      <c r="D19" s="51" t="s">
        <v>79</v>
      </c>
      <c r="E19" s="52"/>
      <c r="F19" s="52"/>
      <c r="G19" s="53"/>
    </row>
    <row r="20" spans="1:7" x14ac:dyDescent="0.25">
      <c r="A20" s="216"/>
      <c r="B20" s="218"/>
      <c r="C20" s="220"/>
      <c r="D20" s="51" t="s">
        <v>87</v>
      </c>
      <c r="E20" s="54">
        <v>140</v>
      </c>
      <c r="F20" s="54">
        <v>89.9</v>
      </c>
      <c r="G20" s="53">
        <f>F20*100/E20</f>
        <v>64.214285714285708</v>
      </c>
    </row>
    <row r="21" spans="1:7" x14ac:dyDescent="0.25">
      <c r="A21" s="216"/>
      <c r="B21" s="218"/>
      <c r="C21" s="220"/>
      <c r="D21" s="51" t="s">
        <v>80</v>
      </c>
      <c r="E21" s="54"/>
      <c r="F21" s="54"/>
      <c r="G21" s="53"/>
    </row>
    <row r="22" spans="1:7" x14ac:dyDescent="0.25">
      <c r="A22" s="216"/>
      <c r="B22" s="218"/>
      <c r="C22" s="220"/>
      <c r="D22" s="51" t="s">
        <v>81</v>
      </c>
      <c r="E22" s="52"/>
      <c r="F22" s="52"/>
      <c r="G22" s="53"/>
    </row>
    <row r="23" spans="1:7" ht="22.5" x14ac:dyDescent="0.25">
      <c r="A23" s="216"/>
      <c r="B23" s="218"/>
      <c r="C23" s="220"/>
      <c r="D23" s="51" t="s">
        <v>82</v>
      </c>
      <c r="E23" s="52"/>
      <c r="F23" s="52"/>
      <c r="G23" s="53"/>
    </row>
    <row r="24" spans="1:7" ht="22.5" x14ac:dyDescent="0.25">
      <c r="A24" s="216"/>
      <c r="B24" s="218"/>
      <c r="C24" s="220"/>
      <c r="D24" s="51" t="s">
        <v>83</v>
      </c>
      <c r="E24" s="52"/>
      <c r="F24" s="52"/>
      <c r="G24" s="53"/>
    </row>
    <row r="25" spans="1:7" ht="22.5" x14ac:dyDescent="0.25">
      <c r="A25" s="216"/>
      <c r="B25" s="218"/>
      <c r="C25" s="220"/>
      <c r="D25" s="51" t="s">
        <v>84</v>
      </c>
      <c r="E25" s="52"/>
      <c r="F25" s="52"/>
      <c r="G25" s="53"/>
    </row>
    <row r="26" spans="1:7" x14ac:dyDescent="0.25">
      <c r="A26" s="217"/>
      <c r="B26" s="219"/>
      <c r="C26" s="220"/>
      <c r="D26" s="51" t="s">
        <v>85</v>
      </c>
      <c r="E26" s="52"/>
      <c r="F26" s="52"/>
      <c r="G26" s="53"/>
    </row>
    <row r="27" spans="1:7" x14ac:dyDescent="0.25">
      <c r="A27" s="215" t="s">
        <v>49</v>
      </c>
      <c r="B27" s="218" t="s">
        <v>91</v>
      </c>
      <c r="C27" s="220" t="s">
        <v>61</v>
      </c>
      <c r="D27" s="55" t="s">
        <v>88</v>
      </c>
      <c r="E27" s="56">
        <f>SUM(E30:E36)</f>
        <v>254.2</v>
      </c>
      <c r="F27" s="56">
        <f>SUM(F30:F36)</f>
        <v>244.7</v>
      </c>
      <c r="G27" s="50">
        <f>F27*100/E27</f>
        <v>96.262785208497249</v>
      </c>
    </row>
    <row r="28" spans="1:7" x14ac:dyDescent="0.25">
      <c r="A28" s="216"/>
      <c r="B28" s="218"/>
      <c r="C28" s="220"/>
      <c r="D28" s="57" t="s">
        <v>89</v>
      </c>
      <c r="E28" s="56">
        <f>SUM(E29:E36)</f>
        <v>254.2</v>
      </c>
      <c r="F28" s="56">
        <f>SUM(F29:F36)</f>
        <v>244.7</v>
      </c>
      <c r="G28" s="53">
        <f>F28*100/E28</f>
        <v>96.262785208497249</v>
      </c>
    </row>
    <row r="29" spans="1:7" x14ac:dyDescent="0.25">
      <c r="A29" s="216"/>
      <c r="B29" s="218"/>
      <c r="C29" s="220"/>
      <c r="D29" s="57" t="s">
        <v>79</v>
      </c>
      <c r="E29" s="58"/>
      <c r="F29" s="52"/>
      <c r="G29" s="53"/>
    </row>
    <row r="30" spans="1:7" x14ac:dyDescent="0.25">
      <c r="A30" s="216"/>
      <c r="B30" s="218"/>
      <c r="C30" s="220"/>
      <c r="D30" s="57" t="s">
        <v>87</v>
      </c>
      <c r="E30" s="59">
        <v>254.2</v>
      </c>
      <c r="F30" s="68">
        <v>244.7</v>
      </c>
      <c r="G30" s="53">
        <f>F30*100/E30</f>
        <v>96.262785208497249</v>
      </c>
    </row>
    <row r="31" spans="1:7" x14ac:dyDescent="0.25">
      <c r="A31" s="216"/>
      <c r="B31" s="218"/>
      <c r="C31" s="220"/>
      <c r="D31" s="57" t="s">
        <v>80</v>
      </c>
      <c r="E31" s="58"/>
      <c r="F31" s="60"/>
      <c r="G31" s="53"/>
    </row>
    <row r="32" spans="1:7" x14ac:dyDescent="0.25">
      <c r="A32" s="216"/>
      <c r="B32" s="218"/>
      <c r="C32" s="220"/>
      <c r="D32" s="57" t="s">
        <v>81</v>
      </c>
      <c r="E32" s="59"/>
      <c r="F32" s="60"/>
      <c r="G32" s="53"/>
    </row>
    <row r="33" spans="1:7" ht="22.5" x14ac:dyDescent="0.25">
      <c r="A33" s="216"/>
      <c r="B33" s="218"/>
      <c r="C33" s="220"/>
      <c r="D33" s="57" t="s">
        <v>82</v>
      </c>
      <c r="E33" s="61"/>
      <c r="F33" s="61"/>
      <c r="G33" s="53"/>
    </row>
    <row r="34" spans="1:7" ht="22.5" x14ac:dyDescent="0.25">
      <c r="A34" s="216"/>
      <c r="B34" s="218"/>
      <c r="C34" s="220"/>
      <c r="D34" s="57" t="s">
        <v>83</v>
      </c>
      <c r="E34" s="52"/>
      <c r="F34" s="52"/>
      <c r="G34" s="53"/>
    </row>
    <row r="35" spans="1:7" ht="22.5" x14ac:dyDescent="0.25">
      <c r="A35" s="216"/>
      <c r="B35" s="218"/>
      <c r="C35" s="220"/>
      <c r="D35" s="57" t="s">
        <v>84</v>
      </c>
      <c r="E35" s="52"/>
      <c r="F35" s="52"/>
      <c r="G35" s="53"/>
    </row>
    <row r="36" spans="1:7" x14ac:dyDescent="0.25">
      <c r="A36" s="217"/>
      <c r="B36" s="219"/>
      <c r="C36" s="220"/>
      <c r="D36" s="62" t="s">
        <v>85</v>
      </c>
      <c r="E36" s="52"/>
      <c r="F36" s="52"/>
      <c r="G36" s="53"/>
    </row>
    <row r="37" spans="1:7" x14ac:dyDescent="0.25">
      <c r="A37" s="215" t="s">
        <v>49</v>
      </c>
      <c r="B37" s="218" t="s">
        <v>92</v>
      </c>
      <c r="C37" s="220" t="s">
        <v>50</v>
      </c>
      <c r="D37" s="48" t="s">
        <v>21</v>
      </c>
      <c r="E37" s="49">
        <f>SUM(E40:E46)</f>
        <v>10</v>
      </c>
      <c r="F37" s="49">
        <f>SUM(F40:F46)</f>
        <v>0</v>
      </c>
      <c r="G37" s="50">
        <f>F37*100/E37</f>
        <v>0</v>
      </c>
    </row>
    <row r="38" spans="1:7" x14ac:dyDescent="0.25">
      <c r="A38" s="216"/>
      <c r="B38" s="218"/>
      <c r="C38" s="220"/>
      <c r="D38" s="51" t="s">
        <v>86</v>
      </c>
      <c r="E38" s="49">
        <f>SUM(E40:E47)</f>
        <v>10</v>
      </c>
      <c r="F38" s="49">
        <f>SUM(F40:F47)</f>
        <v>0</v>
      </c>
      <c r="G38" s="50">
        <f>F38*100/E38</f>
        <v>0</v>
      </c>
    </row>
    <row r="39" spans="1:7" x14ac:dyDescent="0.25">
      <c r="A39" s="216"/>
      <c r="B39" s="218"/>
      <c r="C39" s="220"/>
      <c r="D39" s="51" t="s">
        <v>79</v>
      </c>
      <c r="E39" s="52"/>
      <c r="F39" s="52"/>
      <c r="G39" s="53"/>
    </row>
    <row r="40" spans="1:7" x14ac:dyDescent="0.25">
      <c r="A40" s="216"/>
      <c r="B40" s="218"/>
      <c r="C40" s="220"/>
      <c r="D40" s="51" t="s">
        <v>87</v>
      </c>
      <c r="E40" s="63">
        <v>10</v>
      </c>
      <c r="F40" s="64">
        <v>0</v>
      </c>
      <c r="G40" s="65">
        <f>F40*100/E40</f>
        <v>0</v>
      </c>
    </row>
    <row r="41" spans="1:7" x14ac:dyDescent="0.25">
      <c r="A41" s="216"/>
      <c r="B41" s="218"/>
      <c r="C41" s="220"/>
      <c r="D41" s="66" t="s">
        <v>80</v>
      </c>
      <c r="E41" s="52"/>
      <c r="F41" s="67"/>
      <c r="G41" s="65"/>
    </row>
    <row r="42" spans="1:7" x14ac:dyDescent="0.25">
      <c r="A42" s="216"/>
      <c r="B42" s="218"/>
      <c r="C42" s="220"/>
      <c r="D42" s="51" t="s">
        <v>81</v>
      </c>
      <c r="E42" s="52"/>
      <c r="F42" s="67"/>
      <c r="G42" s="65"/>
    </row>
    <row r="43" spans="1:7" ht="22.5" x14ac:dyDescent="0.25">
      <c r="A43" s="216"/>
      <c r="B43" s="218"/>
      <c r="C43" s="220"/>
      <c r="D43" s="51" t="s">
        <v>82</v>
      </c>
      <c r="E43" s="52"/>
      <c r="F43" s="52"/>
      <c r="G43" s="53"/>
    </row>
    <row r="44" spans="1:7" ht="22.5" x14ac:dyDescent="0.25">
      <c r="A44" s="216"/>
      <c r="B44" s="218"/>
      <c r="C44" s="220"/>
      <c r="D44" s="51" t="s">
        <v>83</v>
      </c>
      <c r="E44" s="52"/>
      <c r="F44" s="52"/>
      <c r="G44" s="53"/>
    </row>
    <row r="45" spans="1:7" ht="22.5" x14ac:dyDescent="0.25">
      <c r="A45" s="216"/>
      <c r="B45" s="218"/>
      <c r="C45" s="220"/>
      <c r="D45" s="51" t="s">
        <v>84</v>
      </c>
      <c r="E45" s="52"/>
      <c r="F45" s="52"/>
      <c r="G45" s="53"/>
    </row>
    <row r="46" spans="1:7" x14ac:dyDescent="0.25">
      <c r="A46" s="217"/>
      <c r="B46" s="219"/>
      <c r="C46" s="220"/>
      <c r="D46" s="51" t="s">
        <v>85</v>
      </c>
      <c r="E46" s="52"/>
      <c r="F46" s="52"/>
      <c r="G46" s="53"/>
    </row>
  </sheetData>
  <mergeCells count="20">
    <mergeCell ref="A37:A46"/>
    <mergeCell ref="B37:B46"/>
    <mergeCell ref="C37:C46"/>
    <mergeCell ref="A27:A36"/>
    <mergeCell ref="B27:B36"/>
    <mergeCell ref="C27:C36"/>
    <mergeCell ref="A7:A16"/>
    <mergeCell ref="B7:B16"/>
    <mergeCell ref="C7:C16"/>
    <mergeCell ref="A17:A26"/>
    <mergeCell ref="B17:B26"/>
    <mergeCell ref="C17:C26"/>
    <mergeCell ref="A2:G2"/>
    <mergeCell ref="A4:B5"/>
    <mergeCell ref="C4:C6"/>
    <mergeCell ref="D4:D6"/>
    <mergeCell ref="E4:F4"/>
    <mergeCell ref="G4:G6"/>
    <mergeCell ref="E5:E6"/>
    <mergeCell ref="F5:F6"/>
  </mergeCells>
  <pageMargins left="0.70866141732283472" right="0.70866141732283472" top="0.74803149606299213" bottom="0.74803149606299213" header="0.31496062992125984" footer="0.31496062992125984"/>
  <pageSetup paperSize="9" scale="8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view="pageBreakPreview" topLeftCell="A10" zoomScale="77" zoomScaleNormal="77" zoomScaleSheetLayoutView="77" workbookViewId="0">
      <selection activeCell="J36" sqref="J36"/>
    </sheetView>
  </sheetViews>
  <sheetFormatPr defaultRowHeight="15" x14ac:dyDescent="0.25"/>
  <cols>
    <col min="1" max="1" width="4.7109375" customWidth="1"/>
    <col min="2" max="3" width="5.28515625" customWidth="1"/>
    <col min="4" max="4" width="5" customWidth="1"/>
    <col min="5" max="5" width="51.85546875" customWidth="1"/>
    <col min="6" max="6" width="26" customWidth="1"/>
    <col min="7" max="7" width="15" style="71" customWidth="1"/>
    <col min="8" max="8" width="17" style="71" customWidth="1"/>
    <col min="9" max="9" width="31.28515625" customWidth="1"/>
    <col min="10" max="10" width="63" customWidth="1"/>
    <col min="11" max="11" width="24.28515625" customWidth="1"/>
  </cols>
  <sheetData>
    <row r="1" spans="1:19" ht="24.75" customHeight="1" x14ac:dyDescent="0.25">
      <c r="A1" s="226" t="s">
        <v>95</v>
      </c>
      <c r="B1" s="226"/>
      <c r="C1" s="226"/>
      <c r="D1" s="226"/>
      <c r="E1" s="226"/>
      <c r="F1" s="226"/>
      <c r="G1" s="226"/>
      <c r="H1" s="226"/>
      <c r="I1" s="226"/>
      <c r="J1" s="226"/>
      <c r="K1" s="226"/>
    </row>
    <row r="2" spans="1:19" ht="15.6" customHeight="1" x14ac:dyDescent="0.25">
      <c r="A2" s="227" t="s">
        <v>96</v>
      </c>
      <c r="B2" s="227"/>
      <c r="C2" s="227"/>
      <c r="D2" s="227"/>
      <c r="E2" s="227"/>
      <c r="F2" s="227"/>
      <c r="G2" s="227"/>
      <c r="H2" s="227"/>
      <c r="I2" s="227"/>
      <c r="J2" s="227"/>
      <c r="K2" s="227"/>
    </row>
    <row r="3" spans="1:19" ht="15.75" thickBot="1" x14ac:dyDescent="0.3">
      <c r="I3" s="72"/>
    </row>
    <row r="4" spans="1:19" ht="56.25" customHeight="1" thickBot="1" x14ac:dyDescent="0.3">
      <c r="A4" s="228" t="s">
        <v>5</v>
      </c>
      <c r="B4" s="229"/>
      <c r="C4" s="229"/>
      <c r="D4" s="230"/>
      <c r="E4" s="224" t="s">
        <v>97</v>
      </c>
      <c r="F4" s="224" t="s">
        <v>98</v>
      </c>
      <c r="G4" s="224" t="s">
        <v>99</v>
      </c>
      <c r="H4" s="224" t="s">
        <v>100</v>
      </c>
      <c r="I4" s="224" t="s">
        <v>101</v>
      </c>
      <c r="J4" s="224" t="s">
        <v>102</v>
      </c>
      <c r="K4" s="224" t="s">
        <v>103</v>
      </c>
    </row>
    <row r="5" spans="1:19" x14ac:dyDescent="0.25">
      <c r="A5" s="73" t="s">
        <v>11</v>
      </c>
      <c r="B5" s="74" t="s">
        <v>12</v>
      </c>
      <c r="C5" s="74" t="s">
        <v>13</v>
      </c>
      <c r="D5" s="74" t="s">
        <v>14</v>
      </c>
      <c r="E5" s="225"/>
      <c r="F5" s="225"/>
      <c r="G5" s="225"/>
      <c r="H5" s="225"/>
      <c r="I5" s="225"/>
      <c r="J5" s="225"/>
      <c r="K5" s="225"/>
    </row>
    <row r="6" spans="1:19" ht="42.75" customHeight="1" x14ac:dyDescent="0.25">
      <c r="A6" s="75" t="s">
        <v>49</v>
      </c>
      <c r="B6" s="76">
        <v>0</v>
      </c>
      <c r="C6" s="75" t="s">
        <v>70</v>
      </c>
      <c r="D6" s="76"/>
      <c r="E6" s="221" t="s">
        <v>104</v>
      </c>
      <c r="F6" s="222"/>
      <c r="G6" s="222"/>
      <c r="H6" s="222"/>
      <c r="I6" s="222"/>
      <c r="J6" s="222"/>
      <c r="K6" s="223"/>
    </row>
    <row r="7" spans="1:19" ht="79.5" customHeight="1" x14ac:dyDescent="0.25">
      <c r="A7" s="77" t="s">
        <v>49</v>
      </c>
      <c r="B7" s="78">
        <v>0</v>
      </c>
      <c r="C7" s="77" t="s">
        <v>70</v>
      </c>
      <c r="D7" s="78">
        <v>1</v>
      </c>
      <c r="E7" s="157" t="s">
        <v>105</v>
      </c>
      <c r="F7" s="79"/>
      <c r="G7" s="80"/>
      <c r="H7" s="80"/>
      <c r="I7" s="79" t="s">
        <v>106</v>
      </c>
      <c r="J7" s="81"/>
      <c r="K7" s="82"/>
    </row>
    <row r="8" spans="1:19" ht="85.5" customHeight="1" x14ac:dyDescent="0.25">
      <c r="A8" s="77" t="s">
        <v>49</v>
      </c>
      <c r="B8" s="78">
        <v>0</v>
      </c>
      <c r="C8" s="77" t="s">
        <v>70</v>
      </c>
      <c r="D8" s="78"/>
      <c r="E8" s="79" t="s">
        <v>107</v>
      </c>
      <c r="F8" s="79" t="s">
        <v>108</v>
      </c>
      <c r="G8" s="80" t="s">
        <v>109</v>
      </c>
      <c r="H8" s="83" t="s">
        <v>110</v>
      </c>
      <c r="I8" s="79" t="s">
        <v>111</v>
      </c>
      <c r="J8" s="84" t="s">
        <v>112</v>
      </c>
      <c r="K8" s="82"/>
    </row>
    <row r="9" spans="1:19" s="89" customFormat="1" ht="104.25" customHeight="1" x14ac:dyDescent="0.25">
      <c r="A9" s="85" t="s">
        <v>49</v>
      </c>
      <c r="B9" s="83">
        <v>0</v>
      </c>
      <c r="C9" s="85" t="s">
        <v>70</v>
      </c>
      <c r="D9" s="83"/>
      <c r="E9" s="86" t="s">
        <v>113</v>
      </c>
      <c r="F9" s="79" t="s">
        <v>108</v>
      </c>
      <c r="G9" s="80" t="s">
        <v>109</v>
      </c>
      <c r="H9" s="83" t="s">
        <v>110</v>
      </c>
      <c r="I9" s="86" t="s">
        <v>114</v>
      </c>
      <c r="J9" s="87" t="s">
        <v>115</v>
      </c>
      <c r="K9" s="86"/>
      <c r="L9" s="88"/>
      <c r="M9" s="88"/>
      <c r="N9" s="88"/>
      <c r="O9" s="88"/>
      <c r="P9" s="88"/>
      <c r="Q9" s="88"/>
      <c r="R9" s="88"/>
      <c r="S9" s="88"/>
    </row>
    <row r="10" spans="1:19" s="89" customFormat="1" ht="94.5" customHeight="1" x14ac:dyDescent="0.25">
      <c r="A10" s="90" t="s">
        <v>49</v>
      </c>
      <c r="B10" s="90" t="s">
        <v>116</v>
      </c>
      <c r="C10" s="90" t="s">
        <v>70</v>
      </c>
      <c r="D10" s="83"/>
      <c r="E10" s="86" t="s">
        <v>117</v>
      </c>
      <c r="F10" s="79" t="s">
        <v>108</v>
      </c>
      <c r="G10" s="80" t="s">
        <v>109</v>
      </c>
      <c r="H10" s="83" t="s">
        <v>110</v>
      </c>
      <c r="I10" s="86" t="s">
        <v>118</v>
      </c>
      <c r="J10" s="87" t="s">
        <v>119</v>
      </c>
      <c r="K10" s="91"/>
      <c r="L10" s="88"/>
      <c r="M10" s="88"/>
      <c r="N10" s="88"/>
      <c r="O10" s="88"/>
      <c r="P10" s="88"/>
      <c r="Q10" s="88"/>
    </row>
    <row r="11" spans="1:19" ht="253.5" customHeight="1" x14ac:dyDescent="0.25">
      <c r="A11" s="92" t="s">
        <v>49</v>
      </c>
      <c r="B11" s="78">
        <v>0</v>
      </c>
      <c r="C11" s="92" t="s">
        <v>70</v>
      </c>
      <c r="D11" s="78"/>
      <c r="E11" s="79" t="s">
        <v>120</v>
      </c>
      <c r="F11" s="79" t="s">
        <v>121</v>
      </c>
      <c r="G11" s="80" t="s">
        <v>109</v>
      </c>
      <c r="H11" s="80" t="s">
        <v>110</v>
      </c>
      <c r="I11" s="79" t="s">
        <v>122</v>
      </c>
      <c r="J11" s="84" t="s">
        <v>123</v>
      </c>
      <c r="K11" s="93"/>
    </row>
    <row r="12" spans="1:19" ht="137.25" customHeight="1" x14ac:dyDescent="0.25">
      <c r="A12" s="92" t="s">
        <v>49</v>
      </c>
      <c r="B12" s="78">
        <v>0</v>
      </c>
      <c r="C12" s="92" t="s">
        <v>70</v>
      </c>
      <c r="D12" s="78"/>
      <c r="E12" s="79" t="s">
        <v>124</v>
      </c>
      <c r="F12" s="79" t="s">
        <v>121</v>
      </c>
      <c r="G12" s="80" t="s">
        <v>109</v>
      </c>
      <c r="H12" s="80" t="s">
        <v>110</v>
      </c>
      <c r="I12" s="79" t="s">
        <v>125</v>
      </c>
      <c r="J12" s="84" t="s">
        <v>126</v>
      </c>
      <c r="K12" s="82"/>
    </row>
    <row r="13" spans="1:19" ht="78.75" customHeight="1" x14ac:dyDescent="0.25">
      <c r="A13" s="92" t="s">
        <v>49</v>
      </c>
      <c r="B13" s="78">
        <v>0</v>
      </c>
      <c r="C13" s="92" t="s">
        <v>70</v>
      </c>
      <c r="D13" s="78"/>
      <c r="E13" s="79" t="s">
        <v>127</v>
      </c>
      <c r="F13" s="79" t="s">
        <v>128</v>
      </c>
      <c r="G13" s="80" t="s">
        <v>109</v>
      </c>
      <c r="H13" s="80" t="s">
        <v>110</v>
      </c>
      <c r="I13" s="79" t="s">
        <v>129</v>
      </c>
      <c r="J13" s="87" t="s">
        <v>130</v>
      </c>
      <c r="K13" s="82"/>
    </row>
    <row r="14" spans="1:19" ht="120" customHeight="1" x14ac:dyDescent="0.25">
      <c r="A14" s="92" t="s">
        <v>49</v>
      </c>
      <c r="B14" s="78">
        <v>0</v>
      </c>
      <c r="C14" s="92" t="s">
        <v>70</v>
      </c>
      <c r="D14" s="78"/>
      <c r="E14" s="79" t="s">
        <v>131</v>
      </c>
      <c r="F14" s="79" t="s">
        <v>132</v>
      </c>
      <c r="G14" s="80" t="s">
        <v>109</v>
      </c>
      <c r="H14" s="80" t="s">
        <v>110</v>
      </c>
      <c r="I14" s="79" t="s">
        <v>133</v>
      </c>
      <c r="J14" s="84"/>
      <c r="K14" s="82"/>
    </row>
    <row r="15" spans="1:19" ht="212.25" customHeight="1" x14ac:dyDescent="0.25">
      <c r="A15" s="92" t="s">
        <v>49</v>
      </c>
      <c r="B15" s="78">
        <v>0</v>
      </c>
      <c r="C15" s="90" t="s">
        <v>70</v>
      </c>
      <c r="D15" s="83"/>
      <c r="E15" s="86" t="s">
        <v>134</v>
      </c>
      <c r="F15" s="86" t="s">
        <v>128</v>
      </c>
      <c r="G15" s="83" t="s">
        <v>109</v>
      </c>
      <c r="H15" s="83" t="s">
        <v>110</v>
      </c>
      <c r="I15" s="86" t="s">
        <v>135</v>
      </c>
      <c r="J15" s="87"/>
      <c r="K15" s="86"/>
    </row>
    <row r="16" spans="1:19" ht="55.5" customHeight="1" x14ac:dyDescent="0.25">
      <c r="A16" s="92" t="s">
        <v>49</v>
      </c>
      <c r="B16" s="78">
        <v>0</v>
      </c>
      <c r="C16" s="92" t="s">
        <v>70</v>
      </c>
      <c r="D16" s="78">
        <v>2</v>
      </c>
      <c r="E16" s="158" t="s">
        <v>136</v>
      </c>
      <c r="F16" s="94"/>
      <c r="G16" s="94"/>
      <c r="H16" s="94"/>
      <c r="I16" s="94"/>
      <c r="J16" s="94"/>
      <c r="K16" s="94"/>
    </row>
    <row r="17" spans="1:11" ht="141.75" customHeight="1" x14ac:dyDescent="0.25">
      <c r="A17" s="92" t="s">
        <v>49</v>
      </c>
      <c r="B17" s="78">
        <v>0</v>
      </c>
      <c r="C17" s="92" t="s">
        <v>70</v>
      </c>
      <c r="D17" s="78"/>
      <c r="E17" s="95" t="s">
        <v>137</v>
      </c>
      <c r="F17" s="95" t="s">
        <v>138</v>
      </c>
      <c r="G17" s="96" t="s">
        <v>139</v>
      </c>
      <c r="H17" s="96"/>
      <c r="I17" s="79" t="s">
        <v>140</v>
      </c>
      <c r="J17" s="84"/>
      <c r="K17" s="82"/>
    </row>
    <row r="18" spans="1:11" ht="92.25" customHeight="1" x14ac:dyDescent="0.25">
      <c r="A18" s="92" t="s">
        <v>49</v>
      </c>
      <c r="B18" s="78">
        <v>0</v>
      </c>
      <c r="C18" s="92" t="s">
        <v>70</v>
      </c>
      <c r="D18" s="78"/>
      <c r="E18" s="79" t="s">
        <v>141</v>
      </c>
      <c r="F18" s="79" t="s">
        <v>142</v>
      </c>
      <c r="G18" s="80" t="s">
        <v>109</v>
      </c>
      <c r="H18" s="80" t="s">
        <v>110</v>
      </c>
      <c r="I18" s="79" t="s">
        <v>143</v>
      </c>
      <c r="J18" s="87" t="s">
        <v>144</v>
      </c>
      <c r="K18" s="82"/>
    </row>
    <row r="19" spans="1:11" ht="89.25" customHeight="1" x14ac:dyDescent="0.25">
      <c r="A19" s="92" t="s">
        <v>49</v>
      </c>
      <c r="B19" s="78">
        <v>0</v>
      </c>
      <c r="C19" s="92" t="s">
        <v>70</v>
      </c>
      <c r="D19" s="78"/>
      <c r="E19" s="79" t="s">
        <v>145</v>
      </c>
      <c r="F19" s="79" t="s">
        <v>142</v>
      </c>
      <c r="G19" s="80" t="s">
        <v>109</v>
      </c>
      <c r="H19" s="80" t="s">
        <v>110</v>
      </c>
      <c r="I19" s="79" t="s">
        <v>146</v>
      </c>
      <c r="J19" s="87" t="s">
        <v>147</v>
      </c>
      <c r="K19" s="82"/>
    </row>
    <row r="20" spans="1:11" ht="90.75" customHeight="1" x14ac:dyDescent="0.25">
      <c r="A20" s="92" t="s">
        <v>49</v>
      </c>
      <c r="B20" s="78">
        <v>0</v>
      </c>
      <c r="C20" s="92" t="s">
        <v>70</v>
      </c>
      <c r="D20" s="78"/>
      <c r="E20" s="79" t="s">
        <v>148</v>
      </c>
      <c r="F20" s="79" t="s">
        <v>142</v>
      </c>
      <c r="G20" s="80" t="s">
        <v>109</v>
      </c>
      <c r="H20" s="80" t="s">
        <v>110</v>
      </c>
      <c r="I20" s="79" t="s">
        <v>149</v>
      </c>
      <c r="J20" s="84" t="str">
        <f>J19</f>
        <v>Диспансеризации подлежало 5400 человек старше трудоспособного возраста, осмотрены 5378. Осмотрены гериатром 1288 человек</v>
      </c>
      <c r="K20" s="82"/>
    </row>
    <row r="21" spans="1:11" ht="169.5" customHeight="1" x14ac:dyDescent="0.25">
      <c r="A21" s="92" t="s">
        <v>49</v>
      </c>
      <c r="B21" s="78">
        <v>0</v>
      </c>
      <c r="C21" s="92" t="s">
        <v>70</v>
      </c>
      <c r="D21" s="78"/>
      <c r="E21" s="79" t="s">
        <v>150</v>
      </c>
      <c r="F21" s="79" t="s">
        <v>151</v>
      </c>
      <c r="G21" s="80" t="s">
        <v>109</v>
      </c>
      <c r="H21" s="80" t="s">
        <v>110</v>
      </c>
      <c r="I21" s="79" t="s">
        <v>152</v>
      </c>
      <c r="J21" s="84" t="s">
        <v>153</v>
      </c>
      <c r="K21" s="82"/>
    </row>
    <row r="22" spans="1:11" ht="118.5" customHeight="1" x14ac:dyDescent="0.25">
      <c r="A22" s="92" t="s">
        <v>49</v>
      </c>
      <c r="B22" s="78">
        <v>0</v>
      </c>
      <c r="C22" s="92" t="s">
        <v>70</v>
      </c>
      <c r="D22" s="78"/>
      <c r="E22" s="79" t="s">
        <v>154</v>
      </c>
      <c r="F22" s="79" t="s">
        <v>155</v>
      </c>
      <c r="G22" s="80" t="s">
        <v>109</v>
      </c>
      <c r="H22" s="80" t="s">
        <v>110</v>
      </c>
      <c r="I22" s="79" t="s">
        <v>156</v>
      </c>
      <c r="J22" s="84" t="s">
        <v>157</v>
      </c>
      <c r="K22" s="82"/>
    </row>
    <row r="23" spans="1:11" ht="87" customHeight="1" x14ac:dyDescent="0.25">
      <c r="A23" s="92" t="s">
        <v>49</v>
      </c>
      <c r="B23" s="78">
        <v>0</v>
      </c>
      <c r="C23" s="92" t="s">
        <v>70</v>
      </c>
      <c r="D23" s="78"/>
      <c r="E23" s="79" t="s">
        <v>158</v>
      </c>
      <c r="F23" s="79" t="s">
        <v>159</v>
      </c>
      <c r="G23" s="80" t="s">
        <v>109</v>
      </c>
      <c r="H23" s="80" t="s">
        <v>110</v>
      </c>
      <c r="I23" s="79" t="s">
        <v>160</v>
      </c>
      <c r="J23" s="97" t="s">
        <v>161</v>
      </c>
      <c r="K23" s="82"/>
    </row>
    <row r="24" spans="1:11" ht="63" customHeight="1" x14ac:dyDescent="0.25">
      <c r="A24" s="92" t="s">
        <v>49</v>
      </c>
      <c r="B24" s="78">
        <v>0</v>
      </c>
      <c r="C24" s="92" t="s">
        <v>70</v>
      </c>
      <c r="D24" s="78">
        <v>3</v>
      </c>
      <c r="E24" s="158" t="s">
        <v>162</v>
      </c>
      <c r="F24" s="98"/>
      <c r="G24" s="98"/>
      <c r="H24" s="98"/>
      <c r="I24" s="98"/>
      <c r="J24" s="98"/>
      <c r="K24" s="98"/>
    </row>
    <row r="25" spans="1:11" ht="69.75" customHeight="1" x14ac:dyDescent="0.25">
      <c r="A25" s="92" t="s">
        <v>49</v>
      </c>
      <c r="B25" s="78">
        <v>0</v>
      </c>
      <c r="C25" s="92" t="s">
        <v>70</v>
      </c>
      <c r="D25" s="78"/>
      <c r="E25" s="79" t="s">
        <v>163</v>
      </c>
      <c r="F25" s="79" t="s">
        <v>164</v>
      </c>
      <c r="G25" s="80" t="s">
        <v>109</v>
      </c>
      <c r="H25" s="80" t="s">
        <v>110</v>
      </c>
      <c r="I25" s="79" t="s">
        <v>165</v>
      </c>
      <c r="J25" s="84" t="s">
        <v>166</v>
      </c>
      <c r="K25" s="82"/>
    </row>
    <row r="26" spans="1:11" ht="70.5" customHeight="1" x14ac:dyDescent="0.25">
      <c r="A26" s="92" t="s">
        <v>49</v>
      </c>
      <c r="B26" s="78">
        <v>0</v>
      </c>
      <c r="C26" s="92" t="s">
        <v>70</v>
      </c>
      <c r="D26" s="78"/>
      <c r="E26" s="79" t="s">
        <v>167</v>
      </c>
      <c r="F26" s="79" t="s">
        <v>164</v>
      </c>
      <c r="G26" s="80" t="s">
        <v>109</v>
      </c>
      <c r="H26" s="80" t="s">
        <v>110</v>
      </c>
      <c r="I26" s="79" t="s">
        <v>168</v>
      </c>
      <c r="J26" s="84" t="s">
        <v>169</v>
      </c>
      <c r="K26" s="82"/>
    </row>
    <row r="27" spans="1:11" ht="120.75" customHeight="1" x14ac:dyDescent="0.25">
      <c r="A27" s="92" t="s">
        <v>49</v>
      </c>
      <c r="B27" s="78">
        <v>0</v>
      </c>
      <c r="C27" s="92" t="s">
        <v>70</v>
      </c>
      <c r="D27" s="78"/>
      <c r="E27" s="79" t="s">
        <v>170</v>
      </c>
      <c r="F27" s="79" t="s">
        <v>171</v>
      </c>
      <c r="G27" s="80" t="s">
        <v>109</v>
      </c>
      <c r="H27" s="80" t="s">
        <v>110</v>
      </c>
      <c r="I27" s="79" t="s">
        <v>172</v>
      </c>
      <c r="J27" s="84" t="s">
        <v>173</v>
      </c>
      <c r="K27" s="82"/>
    </row>
    <row r="28" spans="1:11" ht="138.75" customHeight="1" x14ac:dyDescent="0.25">
      <c r="A28" s="92" t="s">
        <v>49</v>
      </c>
      <c r="B28" s="78">
        <v>0</v>
      </c>
      <c r="C28" s="92" t="s">
        <v>70</v>
      </c>
      <c r="D28" s="78"/>
      <c r="E28" s="79" t="s">
        <v>174</v>
      </c>
      <c r="F28" s="79" t="s">
        <v>175</v>
      </c>
      <c r="G28" s="80" t="s">
        <v>109</v>
      </c>
      <c r="H28" s="80" t="s">
        <v>110</v>
      </c>
      <c r="I28" s="79" t="s">
        <v>176</v>
      </c>
      <c r="J28" s="84" t="s">
        <v>177</v>
      </c>
      <c r="K28" s="82"/>
    </row>
    <row r="29" spans="1:11" ht="409.6" customHeight="1" x14ac:dyDescent="0.25">
      <c r="A29" s="92" t="s">
        <v>49</v>
      </c>
      <c r="B29" s="78">
        <v>0</v>
      </c>
      <c r="C29" s="92" t="s">
        <v>70</v>
      </c>
      <c r="D29" s="78"/>
      <c r="E29" s="79" t="s">
        <v>178</v>
      </c>
      <c r="F29" s="79" t="s">
        <v>179</v>
      </c>
      <c r="G29" s="80" t="s">
        <v>109</v>
      </c>
      <c r="H29" s="80" t="s">
        <v>110</v>
      </c>
      <c r="I29" s="79" t="s">
        <v>180</v>
      </c>
      <c r="J29" s="84" t="s">
        <v>181</v>
      </c>
      <c r="K29" s="82"/>
    </row>
    <row r="30" spans="1:11" ht="208.5" customHeight="1" x14ac:dyDescent="0.25">
      <c r="A30" s="92" t="s">
        <v>49</v>
      </c>
      <c r="B30" s="78">
        <v>0</v>
      </c>
      <c r="C30" s="92" t="s">
        <v>70</v>
      </c>
      <c r="D30" s="78">
        <v>4</v>
      </c>
      <c r="E30" s="99" t="s">
        <v>182</v>
      </c>
      <c r="F30" s="79" t="s">
        <v>183</v>
      </c>
      <c r="G30" s="80" t="s">
        <v>109</v>
      </c>
      <c r="H30" s="80" t="s">
        <v>110</v>
      </c>
      <c r="I30" s="79" t="s">
        <v>184</v>
      </c>
      <c r="J30" s="84"/>
      <c r="K30" s="82"/>
    </row>
    <row r="31" spans="1:11" ht="134.25" customHeight="1" x14ac:dyDescent="0.25">
      <c r="A31" s="92" t="s">
        <v>49</v>
      </c>
      <c r="B31" s="78">
        <v>0</v>
      </c>
      <c r="C31" s="92" t="s">
        <v>70</v>
      </c>
      <c r="D31" s="78">
        <v>5</v>
      </c>
      <c r="E31" s="86" t="s">
        <v>185</v>
      </c>
      <c r="F31" s="79" t="s">
        <v>186</v>
      </c>
      <c r="G31" s="80" t="s">
        <v>109</v>
      </c>
      <c r="H31" s="80" t="s">
        <v>110</v>
      </c>
      <c r="I31" s="79" t="s">
        <v>187</v>
      </c>
      <c r="J31" s="100" t="s">
        <v>188</v>
      </c>
      <c r="K31" s="82"/>
    </row>
    <row r="32" spans="1:11" ht="48" customHeight="1" x14ac:dyDescent="0.25">
      <c r="A32" s="92" t="s">
        <v>49</v>
      </c>
      <c r="B32" s="78">
        <v>0</v>
      </c>
      <c r="C32" s="92" t="s">
        <v>70</v>
      </c>
      <c r="D32" s="78">
        <v>6</v>
      </c>
      <c r="E32" s="86" t="s">
        <v>189</v>
      </c>
      <c r="F32" s="79" t="s">
        <v>164</v>
      </c>
      <c r="G32" s="80" t="s">
        <v>109</v>
      </c>
      <c r="H32" s="80" t="s">
        <v>110</v>
      </c>
      <c r="I32" s="79" t="s">
        <v>190</v>
      </c>
      <c r="J32" s="87" t="s">
        <v>191</v>
      </c>
      <c r="K32" s="82"/>
    </row>
    <row r="33" spans="1:11" ht="69" customHeight="1" x14ac:dyDescent="0.25">
      <c r="A33" s="92" t="s">
        <v>49</v>
      </c>
      <c r="B33" s="78">
        <v>0</v>
      </c>
      <c r="C33" s="92" t="s">
        <v>70</v>
      </c>
      <c r="D33" s="78">
        <v>7</v>
      </c>
      <c r="E33" s="86" t="s">
        <v>192</v>
      </c>
      <c r="F33" s="79" t="s">
        <v>193</v>
      </c>
      <c r="G33" s="80" t="s">
        <v>109</v>
      </c>
      <c r="H33" s="80" t="s">
        <v>110</v>
      </c>
      <c r="I33" s="79" t="s">
        <v>194</v>
      </c>
      <c r="J33" s="84"/>
      <c r="K33" s="82"/>
    </row>
    <row r="34" spans="1:11" ht="180" customHeight="1" x14ac:dyDescent="0.25">
      <c r="A34" s="92" t="s">
        <v>49</v>
      </c>
      <c r="B34" s="78">
        <v>0</v>
      </c>
      <c r="C34" s="92" t="s">
        <v>70</v>
      </c>
      <c r="D34" s="78">
        <v>8</v>
      </c>
      <c r="E34" s="86" t="s">
        <v>195</v>
      </c>
      <c r="F34" s="79" t="s">
        <v>196</v>
      </c>
      <c r="G34" s="80" t="s">
        <v>109</v>
      </c>
      <c r="H34" s="80" t="s">
        <v>110</v>
      </c>
      <c r="I34" s="79" t="s">
        <v>197</v>
      </c>
      <c r="J34" s="84" t="s">
        <v>198</v>
      </c>
      <c r="K34" s="82"/>
    </row>
    <row r="35" spans="1:11" ht="48" customHeight="1" x14ac:dyDescent="0.25">
      <c r="A35" s="92" t="s">
        <v>49</v>
      </c>
      <c r="B35" s="78">
        <v>0</v>
      </c>
      <c r="C35" s="92" t="s">
        <v>66</v>
      </c>
      <c r="D35" s="78"/>
      <c r="E35" s="160" t="s">
        <v>199</v>
      </c>
      <c r="F35" s="80"/>
      <c r="G35" s="80"/>
      <c r="H35" s="80"/>
      <c r="I35" s="80"/>
      <c r="J35" s="80"/>
      <c r="K35" s="82"/>
    </row>
    <row r="36" spans="1:11" ht="265.5" customHeight="1" x14ac:dyDescent="0.25">
      <c r="A36" s="92" t="s">
        <v>49</v>
      </c>
      <c r="B36" s="78">
        <v>0</v>
      </c>
      <c r="C36" s="92" t="s">
        <v>66</v>
      </c>
      <c r="D36" s="78">
        <v>1</v>
      </c>
      <c r="E36" s="79" t="s">
        <v>200</v>
      </c>
      <c r="F36" s="79" t="s">
        <v>201</v>
      </c>
      <c r="G36" s="80" t="s">
        <v>109</v>
      </c>
      <c r="H36" s="80" t="s">
        <v>110</v>
      </c>
      <c r="I36" s="79" t="s">
        <v>202</v>
      </c>
      <c r="J36" s="161" t="s">
        <v>299</v>
      </c>
      <c r="K36" s="82"/>
    </row>
    <row r="37" spans="1:11" ht="409.6" customHeight="1" x14ac:dyDescent="0.25">
      <c r="A37" s="92" t="s">
        <v>49</v>
      </c>
      <c r="B37" s="78">
        <v>0</v>
      </c>
      <c r="C37" s="92" t="s">
        <v>66</v>
      </c>
      <c r="D37" s="78">
        <v>2</v>
      </c>
      <c r="E37" s="79" t="s">
        <v>203</v>
      </c>
      <c r="F37" s="79" t="s">
        <v>204</v>
      </c>
      <c r="G37" s="80" t="s">
        <v>109</v>
      </c>
      <c r="H37" s="80" t="s">
        <v>110</v>
      </c>
      <c r="I37" s="79" t="s">
        <v>205</v>
      </c>
      <c r="J37" s="101" t="s">
        <v>206</v>
      </c>
      <c r="K37" s="82"/>
    </row>
    <row r="38" spans="1:11" ht="409.5" customHeight="1" x14ac:dyDescent="0.25">
      <c r="A38" s="92" t="s">
        <v>49</v>
      </c>
      <c r="B38" s="78">
        <v>0</v>
      </c>
      <c r="C38" s="92" t="s">
        <v>66</v>
      </c>
      <c r="D38" s="78">
        <v>3</v>
      </c>
      <c r="E38" s="79" t="s">
        <v>207</v>
      </c>
      <c r="F38" s="79" t="s">
        <v>208</v>
      </c>
      <c r="G38" s="80" t="s">
        <v>109</v>
      </c>
      <c r="H38" s="80" t="s">
        <v>110</v>
      </c>
      <c r="I38" s="79" t="s">
        <v>209</v>
      </c>
      <c r="J38" s="156" t="s">
        <v>210</v>
      </c>
      <c r="K38" s="82"/>
    </row>
    <row r="39" spans="1:11" ht="108" customHeight="1" x14ac:dyDescent="0.25">
      <c r="A39" s="92" t="s">
        <v>49</v>
      </c>
      <c r="B39" s="78">
        <v>0</v>
      </c>
      <c r="C39" s="92" t="s">
        <v>66</v>
      </c>
      <c r="D39" s="78">
        <v>4</v>
      </c>
      <c r="E39" s="79" t="s">
        <v>211</v>
      </c>
      <c r="F39" s="79" t="s">
        <v>212</v>
      </c>
      <c r="G39" s="80" t="s">
        <v>109</v>
      </c>
      <c r="H39" s="80" t="s">
        <v>110</v>
      </c>
      <c r="I39" s="79" t="s">
        <v>213</v>
      </c>
      <c r="J39" s="84"/>
      <c r="K39" s="82"/>
    </row>
    <row r="40" spans="1:11" ht="34.5" customHeight="1" x14ac:dyDescent="0.25">
      <c r="A40" s="92" t="s">
        <v>49</v>
      </c>
      <c r="B40" s="78">
        <v>0</v>
      </c>
      <c r="C40" s="92" t="s">
        <v>67</v>
      </c>
      <c r="D40" s="22"/>
      <c r="E40" s="159" t="s">
        <v>50</v>
      </c>
      <c r="F40" s="102"/>
      <c r="G40" s="102"/>
      <c r="H40" s="102"/>
      <c r="I40" s="102"/>
      <c r="J40" s="102"/>
      <c r="K40" s="82"/>
    </row>
    <row r="41" spans="1:11" ht="131.25" customHeight="1" x14ac:dyDescent="0.25">
      <c r="A41" s="92" t="s">
        <v>49</v>
      </c>
      <c r="B41" s="78">
        <v>0</v>
      </c>
      <c r="C41" s="92" t="s">
        <v>67</v>
      </c>
      <c r="D41" s="78">
        <v>1</v>
      </c>
      <c r="E41" s="79" t="s">
        <v>214</v>
      </c>
      <c r="F41" s="79" t="s">
        <v>215</v>
      </c>
      <c r="G41" s="80" t="s">
        <v>109</v>
      </c>
      <c r="H41" s="80" t="s">
        <v>110</v>
      </c>
      <c r="I41" s="79" t="s">
        <v>216</v>
      </c>
      <c r="J41" s="84" t="s">
        <v>217</v>
      </c>
      <c r="K41" s="82"/>
    </row>
    <row r="42" spans="1:11" ht="109.5" customHeight="1" x14ac:dyDescent="0.25">
      <c r="A42" s="92" t="s">
        <v>49</v>
      </c>
      <c r="B42" s="78">
        <v>0</v>
      </c>
      <c r="C42" s="92" t="s">
        <v>67</v>
      </c>
      <c r="D42" s="78">
        <v>2</v>
      </c>
      <c r="E42" s="79" t="s">
        <v>218</v>
      </c>
      <c r="F42" s="79" t="s">
        <v>219</v>
      </c>
      <c r="G42" s="80" t="s">
        <v>109</v>
      </c>
      <c r="H42" s="80" t="s">
        <v>110</v>
      </c>
      <c r="I42" s="79" t="s">
        <v>220</v>
      </c>
      <c r="J42" s="84" t="s">
        <v>221</v>
      </c>
      <c r="K42" s="82"/>
    </row>
    <row r="43" spans="1:11" ht="106.5" customHeight="1" x14ac:dyDescent="0.25">
      <c r="A43" s="92" t="s">
        <v>49</v>
      </c>
      <c r="B43" s="78">
        <v>0</v>
      </c>
      <c r="C43" s="92" t="s">
        <v>67</v>
      </c>
      <c r="D43" s="78">
        <v>3</v>
      </c>
      <c r="E43" s="79" t="s">
        <v>222</v>
      </c>
      <c r="F43" s="79" t="s">
        <v>223</v>
      </c>
      <c r="G43" s="80" t="s">
        <v>109</v>
      </c>
      <c r="H43" s="80" t="s">
        <v>110</v>
      </c>
      <c r="I43" s="79" t="s">
        <v>224</v>
      </c>
      <c r="J43" s="84"/>
      <c r="K43" s="82"/>
    </row>
    <row r="48" spans="1:11" x14ac:dyDescent="0.25">
      <c r="C48" s="103"/>
    </row>
  </sheetData>
  <mergeCells count="11">
    <mergeCell ref="E6:K6"/>
    <mergeCell ref="J4:J5"/>
    <mergeCell ref="K4:K5"/>
    <mergeCell ref="A1:K1"/>
    <mergeCell ref="A2:K2"/>
    <mergeCell ref="A4:D4"/>
    <mergeCell ref="E4:E5"/>
    <mergeCell ref="F4:F5"/>
    <mergeCell ref="G4:G5"/>
    <mergeCell ref="H4:H5"/>
    <mergeCell ref="I4:I5"/>
  </mergeCells>
  <pageMargins left="0.31496062992125984" right="0.31496062992125984" top="0.94488188976377963" bottom="0.35433070866141736"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
  <sheetViews>
    <sheetView view="pageBreakPreview" zoomScale="90" zoomScaleSheetLayoutView="90" workbookViewId="0">
      <selection activeCell="A3" sqref="A3"/>
    </sheetView>
  </sheetViews>
  <sheetFormatPr defaultRowHeight="15" x14ac:dyDescent="0.25"/>
  <cols>
    <col min="11" max="11" width="11.5703125" customWidth="1"/>
  </cols>
  <sheetData>
    <row r="2" spans="1:13" ht="50.45" customHeight="1" x14ac:dyDescent="0.25">
      <c r="A2" s="239" t="s">
        <v>94</v>
      </c>
      <c r="B2" s="239"/>
      <c r="C2" s="239"/>
      <c r="D2" s="239"/>
      <c r="E2" s="239"/>
      <c r="F2" s="239"/>
      <c r="G2" s="239"/>
      <c r="H2" s="239"/>
      <c r="I2" s="239"/>
      <c r="J2" s="239"/>
      <c r="K2" s="239"/>
      <c r="L2" s="239"/>
      <c r="M2" s="239"/>
    </row>
    <row r="3" spans="1:13" x14ac:dyDescent="0.25">
      <c r="A3" s="2"/>
      <c r="B3" s="2"/>
      <c r="C3" s="2"/>
      <c r="D3" s="3"/>
      <c r="E3" s="3"/>
      <c r="F3" s="3"/>
      <c r="G3" s="3"/>
      <c r="H3" s="3"/>
      <c r="I3" s="3"/>
      <c r="J3" s="3"/>
      <c r="K3" s="3"/>
      <c r="L3" s="1"/>
      <c r="M3" s="1"/>
    </row>
    <row r="4" spans="1:13" ht="52.5" customHeight="1" x14ac:dyDescent="0.25">
      <c r="A4" s="240" t="s">
        <v>5</v>
      </c>
      <c r="B4" s="241"/>
      <c r="C4" s="240" t="s">
        <v>28</v>
      </c>
      <c r="D4" s="232" t="s">
        <v>29</v>
      </c>
      <c r="E4" s="232" t="s">
        <v>30</v>
      </c>
      <c r="F4" s="232" t="s">
        <v>31</v>
      </c>
      <c r="G4" s="232"/>
      <c r="H4" s="232"/>
      <c r="I4" s="232" t="s">
        <v>32</v>
      </c>
      <c r="J4" s="242"/>
      <c r="K4" s="242"/>
      <c r="L4" s="210" t="s">
        <v>10</v>
      </c>
      <c r="M4" s="210"/>
    </row>
    <row r="5" spans="1:13" ht="25.9" customHeight="1" x14ac:dyDescent="0.25">
      <c r="A5" s="241"/>
      <c r="B5" s="241"/>
      <c r="C5" s="241"/>
      <c r="D5" s="241"/>
      <c r="E5" s="241"/>
      <c r="F5" s="232" t="s">
        <v>33</v>
      </c>
      <c r="G5" s="232" t="s">
        <v>34</v>
      </c>
      <c r="H5" s="232" t="s">
        <v>35</v>
      </c>
      <c r="I5" s="233" t="s">
        <v>44</v>
      </c>
      <c r="J5" s="233" t="s">
        <v>45</v>
      </c>
      <c r="K5" s="233" t="s">
        <v>36</v>
      </c>
      <c r="L5" s="234" t="s">
        <v>46</v>
      </c>
      <c r="M5" s="234" t="s">
        <v>47</v>
      </c>
    </row>
    <row r="6" spans="1:13" ht="63.75" customHeight="1" x14ac:dyDescent="0.25">
      <c r="A6" s="4" t="s">
        <v>11</v>
      </c>
      <c r="B6" s="4" t="s">
        <v>12</v>
      </c>
      <c r="C6" s="241"/>
      <c r="D6" s="241"/>
      <c r="E6" s="241"/>
      <c r="F6" s="232"/>
      <c r="G6" s="232"/>
      <c r="H6" s="232"/>
      <c r="I6" s="233"/>
      <c r="J6" s="233"/>
      <c r="K6" s="233"/>
      <c r="L6" s="234"/>
      <c r="M6" s="235"/>
    </row>
    <row r="7" spans="1:13" ht="52.5" customHeight="1" x14ac:dyDescent="0.25">
      <c r="A7" s="69" t="s">
        <v>49</v>
      </c>
      <c r="B7" s="22"/>
      <c r="C7" s="236" t="s">
        <v>93</v>
      </c>
      <c r="D7" s="237"/>
      <c r="E7" s="237"/>
      <c r="F7" s="237"/>
      <c r="G7" s="237"/>
      <c r="H7" s="237"/>
      <c r="I7" s="237"/>
      <c r="J7" s="237"/>
      <c r="K7" s="237"/>
      <c r="L7" s="237"/>
      <c r="M7" s="238"/>
    </row>
    <row r="8" spans="1:13" x14ac:dyDescent="0.25">
      <c r="A8" s="231" t="s">
        <v>37</v>
      </c>
      <c r="B8" s="231"/>
      <c r="C8" s="231"/>
      <c r="D8" s="231"/>
      <c r="E8" s="231"/>
      <c r="F8" s="231"/>
      <c r="G8" s="231"/>
      <c r="H8" s="231"/>
      <c r="I8" s="231"/>
      <c r="J8" s="231"/>
      <c r="K8" s="231"/>
      <c r="L8" s="231"/>
      <c r="M8" s="231"/>
    </row>
  </sheetData>
  <mergeCells count="18">
    <mergeCell ref="A2:M2"/>
    <mergeCell ref="A4:B5"/>
    <mergeCell ref="C4:C6"/>
    <mergeCell ref="D4:D6"/>
    <mergeCell ref="E4:E6"/>
    <mergeCell ref="F4:H4"/>
    <mergeCell ref="I4:K4"/>
    <mergeCell ref="L4:M4"/>
    <mergeCell ref="F5:F6"/>
    <mergeCell ref="G5:G6"/>
    <mergeCell ref="A8:M8"/>
    <mergeCell ref="H5:H6"/>
    <mergeCell ref="I5:I6"/>
    <mergeCell ref="J5:J6"/>
    <mergeCell ref="K5:K6"/>
    <mergeCell ref="L5:L6"/>
    <mergeCell ref="M5:M6"/>
    <mergeCell ref="C7:M7"/>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7"/>
  <sheetViews>
    <sheetView tabSelected="1" workbookViewId="0">
      <selection activeCell="L12" sqref="L12"/>
    </sheetView>
  </sheetViews>
  <sheetFormatPr defaultRowHeight="15" x14ac:dyDescent="0.25"/>
  <cols>
    <col min="1" max="1" width="5.7109375" customWidth="1"/>
    <col min="2" max="2" width="6.140625" customWidth="1"/>
    <col min="3" max="3" width="6" customWidth="1"/>
    <col min="4" max="4" width="29.7109375" customWidth="1"/>
    <col min="5" max="5" width="11.28515625" customWidth="1"/>
    <col min="6" max="6" width="11" customWidth="1"/>
    <col min="7" max="7" width="10.85546875" customWidth="1"/>
    <col min="9" max="9" width="11.140625" customWidth="1"/>
    <col min="10" max="10" width="11.85546875" customWidth="1"/>
    <col min="11" max="11" width="8.85546875" style="105" customWidth="1"/>
    <col min="12" max="12" width="48.7109375" customWidth="1"/>
    <col min="257" max="257" width="5.7109375" customWidth="1"/>
    <col min="258" max="258" width="6.140625" customWidth="1"/>
    <col min="259" max="259" width="6" customWidth="1"/>
    <col min="260" max="260" width="29.7109375" customWidth="1"/>
    <col min="261" max="261" width="11.28515625" customWidth="1"/>
    <col min="262" max="262" width="11" customWidth="1"/>
    <col min="263" max="263" width="10.85546875" customWidth="1"/>
    <col min="265" max="265" width="11.140625" customWidth="1"/>
    <col min="266" max="266" width="11.85546875" customWidth="1"/>
    <col min="267" max="267" width="8.85546875" customWidth="1"/>
    <col min="268" max="268" width="48.7109375" customWidth="1"/>
    <col min="513" max="513" width="5.7109375" customWidth="1"/>
    <col min="514" max="514" width="6.140625" customWidth="1"/>
    <col min="515" max="515" width="6" customWidth="1"/>
    <col min="516" max="516" width="29.7109375" customWidth="1"/>
    <col min="517" max="517" width="11.28515625" customWidth="1"/>
    <col min="518" max="518" width="11" customWidth="1"/>
    <col min="519" max="519" width="10.85546875" customWidth="1"/>
    <col min="521" max="521" width="11.140625" customWidth="1"/>
    <col min="522" max="522" width="11.85546875" customWidth="1"/>
    <col min="523" max="523" width="8.85546875" customWidth="1"/>
    <col min="524" max="524" width="48.7109375" customWidth="1"/>
    <col min="769" max="769" width="5.7109375" customWidth="1"/>
    <col min="770" max="770" width="6.140625" customWidth="1"/>
    <col min="771" max="771" width="6" customWidth="1"/>
    <col min="772" max="772" width="29.7109375" customWidth="1"/>
    <col min="773" max="773" width="11.28515625" customWidth="1"/>
    <col min="774" max="774" width="11" customWidth="1"/>
    <col min="775" max="775" width="10.85546875" customWidth="1"/>
    <col min="777" max="777" width="11.140625" customWidth="1"/>
    <col min="778" max="778" width="11.85546875" customWidth="1"/>
    <col min="779" max="779" width="8.85546875" customWidth="1"/>
    <col min="780" max="780" width="48.7109375" customWidth="1"/>
    <col min="1025" max="1025" width="5.7109375" customWidth="1"/>
    <col min="1026" max="1026" width="6.140625" customWidth="1"/>
    <col min="1027" max="1027" width="6" customWidth="1"/>
    <col min="1028" max="1028" width="29.7109375" customWidth="1"/>
    <col min="1029" max="1029" width="11.28515625" customWidth="1"/>
    <col min="1030" max="1030" width="11" customWidth="1"/>
    <col min="1031" max="1031" width="10.85546875" customWidth="1"/>
    <col min="1033" max="1033" width="11.140625" customWidth="1"/>
    <col min="1034" max="1034" width="11.85546875" customWidth="1"/>
    <col min="1035" max="1035" width="8.85546875" customWidth="1"/>
    <col min="1036" max="1036" width="48.7109375" customWidth="1"/>
    <col min="1281" max="1281" width="5.7109375" customWidth="1"/>
    <col min="1282" max="1282" width="6.140625" customWidth="1"/>
    <col min="1283" max="1283" width="6" customWidth="1"/>
    <col min="1284" max="1284" width="29.7109375" customWidth="1"/>
    <col min="1285" max="1285" width="11.28515625" customWidth="1"/>
    <col min="1286" max="1286" width="11" customWidth="1"/>
    <col min="1287" max="1287" width="10.85546875" customWidth="1"/>
    <col min="1289" max="1289" width="11.140625" customWidth="1"/>
    <col min="1290" max="1290" width="11.85546875" customWidth="1"/>
    <col min="1291" max="1291" width="8.85546875" customWidth="1"/>
    <col min="1292" max="1292" width="48.7109375" customWidth="1"/>
    <col min="1537" max="1537" width="5.7109375" customWidth="1"/>
    <col min="1538" max="1538" width="6.140625" customWidth="1"/>
    <col min="1539" max="1539" width="6" customWidth="1"/>
    <col min="1540" max="1540" width="29.7109375" customWidth="1"/>
    <col min="1541" max="1541" width="11.28515625" customWidth="1"/>
    <col min="1542" max="1542" width="11" customWidth="1"/>
    <col min="1543" max="1543" width="10.85546875" customWidth="1"/>
    <col min="1545" max="1545" width="11.140625" customWidth="1"/>
    <col min="1546" max="1546" width="11.85546875" customWidth="1"/>
    <col min="1547" max="1547" width="8.85546875" customWidth="1"/>
    <col min="1548" max="1548" width="48.7109375" customWidth="1"/>
    <col min="1793" max="1793" width="5.7109375" customWidth="1"/>
    <col min="1794" max="1794" width="6.140625" customWidth="1"/>
    <col min="1795" max="1795" width="6" customWidth="1"/>
    <col min="1796" max="1796" width="29.7109375" customWidth="1"/>
    <col min="1797" max="1797" width="11.28515625" customWidth="1"/>
    <col min="1798" max="1798" width="11" customWidth="1"/>
    <col min="1799" max="1799" width="10.85546875" customWidth="1"/>
    <col min="1801" max="1801" width="11.140625" customWidth="1"/>
    <col min="1802" max="1802" width="11.85546875" customWidth="1"/>
    <col min="1803" max="1803" width="8.85546875" customWidth="1"/>
    <col min="1804" max="1804" width="48.7109375" customWidth="1"/>
    <col min="2049" max="2049" width="5.7109375" customWidth="1"/>
    <col min="2050" max="2050" width="6.140625" customWidth="1"/>
    <col min="2051" max="2051" width="6" customWidth="1"/>
    <col min="2052" max="2052" width="29.7109375" customWidth="1"/>
    <col min="2053" max="2053" width="11.28515625" customWidth="1"/>
    <col min="2054" max="2054" width="11" customWidth="1"/>
    <col min="2055" max="2055" width="10.85546875" customWidth="1"/>
    <col min="2057" max="2057" width="11.140625" customWidth="1"/>
    <col min="2058" max="2058" width="11.85546875" customWidth="1"/>
    <col min="2059" max="2059" width="8.85546875" customWidth="1"/>
    <col min="2060" max="2060" width="48.7109375" customWidth="1"/>
    <col min="2305" max="2305" width="5.7109375" customWidth="1"/>
    <col min="2306" max="2306" width="6.140625" customWidth="1"/>
    <col min="2307" max="2307" width="6" customWidth="1"/>
    <col min="2308" max="2308" width="29.7109375" customWidth="1"/>
    <col min="2309" max="2309" width="11.28515625" customWidth="1"/>
    <col min="2310" max="2310" width="11" customWidth="1"/>
    <col min="2311" max="2311" width="10.85546875" customWidth="1"/>
    <col min="2313" max="2313" width="11.140625" customWidth="1"/>
    <col min="2314" max="2314" width="11.85546875" customWidth="1"/>
    <col min="2315" max="2315" width="8.85546875" customWidth="1"/>
    <col min="2316" max="2316" width="48.7109375" customWidth="1"/>
    <col min="2561" max="2561" width="5.7109375" customWidth="1"/>
    <col min="2562" max="2562" width="6.140625" customWidth="1"/>
    <col min="2563" max="2563" width="6" customWidth="1"/>
    <col min="2564" max="2564" width="29.7109375" customWidth="1"/>
    <col min="2565" max="2565" width="11.28515625" customWidth="1"/>
    <col min="2566" max="2566" width="11" customWidth="1"/>
    <col min="2567" max="2567" width="10.85546875" customWidth="1"/>
    <col min="2569" max="2569" width="11.140625" customWidth="1"/>
    <col min="2570" max="2570" width="11.85546875" customWidth="1"/>
    <col min="2571" max="2571" width="8.85546875" customWidth="1"/>
    <col min="2572" max="2572" width="48.7109375" customWidth="1"/>
    <col min="2817" max="2817" width="5.7109375" customWidth="1"/>
    <col min="2818" max="2818" width="6.140625" customWidth="1"/>
    <col min="2819" max="2819" width="6" customWidth="1"/>
    <col min="2820" max="2820" width="29.7109375" customWidth="1"/>
    <col min="2821" max="2821" width="11.28515625" customWidth="1"/>
    <col min="2822" max="2822" width="11" customWidth="1"/>
    <col min="2823" max="2823" width="10.85546875" customWidth="1"/>
    <col min="2825" max="2825" width="11.140625" customWidth="1"/>
    <col min="2826" max="2826" width="11.85546875" customWidth="1"/>
    <col min="2827" max="2827" width="8.85546875" customWidth="1"/>
    <col min="2828" max="2828" width="48.7109375" customWidth="1"/>
    <col min="3073" max="3073" width="5.7109375" customWidth="1"/>
    <col min="3074" max="3074" width="6.140625" customWidth="1"/>
    <col min="3075" max="3075" width="6" customWidth="1"/>
    <col min="3076" max="3076" width="29.7109375" customWidth="1"/>
    <col min="3077" max="3077" width="11.28515625" customWidth="1"/>
    <col min="3078" max="3078" width="11" customWidth="1"/>
    <col min="3079" max="3079" width="10.85546875" customWidth="1"/>
    <col min="3081" max="3081" width="11.140625" customWidth="1"/>
    <col min="3082" max="3082" width="11.85546875" customWidth="1"/>
    <col min="3083" max="3083" width="8.85546875" customWidth="1"/>
    <col min="3084" max="3084" width="48.7109375" customWidth="1"/>
    <col min="3329" max="3329" width="5.7109375" customWidth="1"/>
    <col min="3330" max="3330" width="6.140625" customWidth="1"/>
    <col min="3331" max="3331" width="6" customWidth="1"/>
    <col min="3332" max="3332" width="29.7109375" customWidth="1"/>
    <col min="3333" max="3333" width="11.28515625" customWidth="1"/>
    <col min="3334" max="3334" width="11" customWidth="1"/>
    <col min="3335" max="3335" width="10.85546875" customWidth="1"/>
    <col min="3337" max="3337" width="11.140625" customWidth="1"/>
    <col min="3338" max="3338" width="11.85546875" customWidth="1"/>
    <col min="3339" max="3339" width="8.85546875" customWidth="1"/>
    <col min="3340" max="3340" width="48.7109375" customWidth="1"/>
    <col min="3585" max="3585" width="5.7109375" customWidth="1"/>
    <col min="3586" max="3586" width="6.140625" customWidth="1"/>
    <col min="3587" max="3587" width="6" customWidth="1"/>
    <col min="3588" max="3588" width="29.7109375" customWidth="1"/>
    <col min="3589" max="3589" width="11.28515625" customWidth="1"/>
    <col min="3590" max="3590" width="11" customWidth="1"/>
    <col min="3591" max="3591" width="10.85546875" customWidth="1"/>
    <col min="3593" max="3593" width="11.140625" customWidth="1"/>
    <col min="3594" max="3594" width="11.85546875" customWidth="1"/>
    <col min="3595" max="3595" width="8.85546875" customWidth="1"/>
    <col min="3596" max="3596" width="48.7109375" customWidth="1"/>
    <col min="3841" max="3841" width="5.7109375" customWidth="1"/>
    <col min="3842" max="3842" width="6.140625" customWidth="1"/>
    <col min="3843" max="3843" width="6" customWidth="1"/>
    <col min="3844" max="3844" width="29.7109375" customWidth="1"/>
    <col min="3845" max="3845" width="11.28515625" customWidth="1"/>
    <col min="3846" max="3846" width="11" customWidth="1"/>
    <col min="3847" max="3847" width="10.85546875" customWidth="1"/>
    <col min="3849" max="3849" width="11.140625" customWidth="1"/>
    <col min="3850" max="3850" width="11.85546875" customWidth="1"/>
    <col min="3851" max="3851" width="8.85546875" customWidth="1"/>
    <col min="3852" max="3852" width="48.7109375" customWidth="1"/>
    <col min="4097" max="4097" width="5.7109375" customWidth="1"/>
    <col min="4098" max="4098" width="6.140625" customWidth="1"/>
    <col min="4099" max="4099" width="6" customWidth="1"/>
    <col min="4100" max="4100" width="29.7109375" customWidth="1"/>
    <col min="4101" max="4101" width="11.28515625" customWidth="1"/>
    <col min="4102" max="4102" width="11" customWidth="1"/>
    <col min="4103" max="4103" width="10.85546875" customWidth="1"/>
    <col min="4105" max="4105" width="11.140625" customWidth="1"/>
    <col min="4106" max="4106" width="11.85546875" customWidth="1"/>
    <col min="4107" max="4107" width="8.85546875" customWidth="1"/>
    <col min="4108" max="4108" width="48.7109375" customWidth="1"/>
    <col min="4353" max="4353" width="5.7109375" customWidth="1"/>
    <col min="4354" max="4354" width="6.140625" customWidth="1"/>
    <col min="4355" max="4355" width="6" customWidth="1"/>
    <col min="4356" max="4356" width="29.7109375" customWidth="1"/>
    <col min="4357" max="4357" width="11.28515625" customWidth="1"/>
    <col min="4358" max="4358" width="11" customWidth="1"/>
    <col min="4359" max="4359" width="10.85546875" customWidth="1"/>
    <col min="4361" max="4361" width="11.140625" customWidth="1"/>
    <col min="4362" max="4362" width="11.85546875" customWidth="1"/>
    <col min="4363" max="4363" width="8.85546875" customWidth="1"/>
    <col min="4364" max="4364" width="48.7109375" customWidth="1"/>
    <col min="4609" max="4609" width="5.7109375" customWidth="1"/>
    <col min="4610" max="4610" width="6.140625" customWidth="1"/>
    <col min="4611" max="4611" width="6" customWidth="1"/>
    <col min="4612" max="4612" width="29.7109375" customWidth="1"/>
    <col min="4613" max="4613" width="11.28515625" customWidth="1"/>
    <col min="4614" max="4614" width="11" customWidth="1"/>
    <col min="4615" max="4615" width="10.85546875" customWidth="1"/>
    <col min="4617" max="4617" width="11.140625" customWidth="1"/>
    <col min="4618" max="4618" width="11.85546875" customWidth="1"/>
    <col min="4619" max="4619" width="8.85546875" customWidth="1"/>
    <col min="4620" max="4620" width="48.7109375" customWidth="1"/>
    <col min="4865" max="4865" width="5.7109375" customWidth="1"/>
    <col min="4866" max="4866" width="6.140625" customWidth="1"/>
    <col min="4867" max="4867" width="6" customWidth="1"/>
    <col min="4868" max="4868" width="29.7109375" customWidth="1"/>
    <col min="4869" max="4869" width="11.28515625" customWidth="1"/>
    <col min="4870" max="4870" width="11" customWidth="1"/>
    <col min="4871" max="4871" width="10.85546875" customWidth="1"/>
    <col min="4873" max="4873" width="11.140625" customWidth="1"/>
    <col min="4874" max="4874" width="11.85546875" customWidth="1"/>
    <col min="4875" max="4875" width="8.85546875" customWidth="1"/>
    <col min="4876" max="4876" width="48.7109375" customWidth="1"/>
    <col min="5121" max="5121" width="5.7109375" customWidth="1"/>
    <col min="5122" max="5122" width="6.140625" customWidth="1"/>
    <col min="5123" max="5123" width="6" customWidth="1"/>
    <col min="5124" max="5124" width="29.7109375" customWidth="1"/>
    <col min="5125" max="5125" width="11.28515625" customWidth="1"/>
    <col min="5126" max="5126" width="11" customWidth="1"/>
    <col min="5127" max="5127" width="10.85546875" customWidth="1"/>
    <col min="5129" max="5129" width="11.140625" customWidth="1"/>
    <col min="5130" max="5130" width="11.85546875" customWidth="1"/>
    <col min="5131" max="5131" width="8.85546875" customWidth="1"/>
    <col min="5132" max="5132" width="48.7109375" customWidth="1"/>
    <col min="5377" max="5377" width="5.7109375" customWidth="1"/>
    <col min="5378" max="5378" width="6.140625" customWidth="1"/>
    <col min="5379" max="5379" width="6" customWidth="1"/>
    <col min="5380" max="5380" width="29.7109375" customWidth="1"/>
    <col min="5381" max="5381" width="11.28515625" customWidth="1"/>
    <col min="5382" max="5382" width="11" customWidth="1"/>
    <col min="5383" max="5383" width="10.85546875" customWidth="1"/>
    <col min="5385" max="5385" width="11.140625" customWidth="1"/>
    <col min="5386" max="5386" width="11.85546875" customWidth="1"/>
    <col min="5387" max="5387" width="8.85546875" customWidth="1"/>
    <col min="5388" max="5388" width="48.7109375" customWidth="1"/>
    <col min="5633" max="5633" width="5.7109375" customWidth="1"/>
    <col min="5634" max="5634" width="6.140625" customWidth="1"/>
    <col min="5635" max="5635" width="6" customWidth="1"/>
    <col min="5636" max="5636" width="29.7109375" customWidth="1"/>
    <col min="5637" max="5637" width="11.28515625" customWidth="1"/>
    <col min="5638" max="5638" width="11" customWidth="1"/>
    <col min="5639" max="5639" width="10.85546875" customWidth="1"/>
    <col min="5641" max="5641" width="11.140625" customWidth="1"/>
    <col min="5642" max="5642" width="11.85546875" customWidth="1"/>
    <col min="5643" max="5643" width="8.85546875" customWidth="1"/>
    <col min="5644" max="5644" width="48.7109375" customWidth="1"/>
    <col min="5889" max="5889" width="5.7109375" customWidth="1"/>
    <col min="5890" max="5890" width="6.140625" customWidth="1"/>
    <col min="5891" max="5891" width="6" customWidth="1"/>
    <col min="5892" max="5892" width="29.7109375" customWidth="1"/>
    <col min="5893" max="5893" width="11.28515625" customWidth="1"/>
    <col min="5894" max="5894" width="11" customWidth="1"/>
    <col min="5895" max="5895" width="10.85546875" customWidth="1"/>
    <col min="5897" max="5897" width="11.140625" customWidth="1"/>
    <col min="5898" max="5898" width="11.85546875" customWidth="1"/>
    <col min="5899" max="5899" width="8.85546875" customWidth="1"/>
    <col min="5900" max="5900" width="48.7109375" customWidth="1"/>
    <col min="6145" max="6145" width="5.7109375" customWidth="1"/>
    <col min="6146" max="6146" width="6.140625" customWidth="1"/>
    <col min="6147" max="6147" width="6" customWidth="1"/>
    <col min="6148" max="6148" width="29.7109375" customWidth="1"/>
    <col min="6149" max="6149" width="11.28515625" customWidth="1"/>
    <col min="6150" max="6150" width="11" customWidth="1"/>
    <col min="6151" max="6151" width="10.85546875" customWidth="1"/>
    <col min="6153" max="6153" width="11.140625" customWidth="1"/>
    <col min="6154" max="6154" width="11.85546875" customWidth="1"/>
    <col min="6155" max="6155" width="8.85546875" customWidth="1"/>
    <col min="6156" max="6156" width="48.7109375" customWidth="1"/>
    <col min="6401" max="6401" width="5.7109375" customWidth="1"/>
    <col min="6402" max="6402" width="6.140625" customWidth="1"/>
    <col min="6403" max="6403" width="6" customWidth="1"/>
    <col min="6404" max="6404" width="29.7109375" customWidth="1"/>
    <col min="6405" max="6405" width="11.28515625" customWidth="1"/>
    <col min="6406" max="6406" width="11" customWidth="1"/>
    <col min="6407" max="6407" width="10.85546875" customWidth="1"/>
    <col min="6409" max="6409" width="11.140625" customWidth="1"/>
    <col min="6410" max="6410" width="11.85546875" customWidth="1"/>
    <col min="6411" max="6411" width="8.85546875" customWidth="1"/>
    <col min="6412" max="6412" width="48.7109375" customWidth="1"/>
    <col min="6657" max="6657" width="5.7109375" customWidth="1"/>
    <col min="6658" max="6658" width="6.140625" customWidth="1"/>
    <col min="6659" max="6659" width="6" customWidth="1"/>
    <col min="6660" max="6660" width="29.7109375" customWidth="1"/>
    <col min="6661" max="6661" width="11.28515625" customWidth="1"/>
    <col min="6662" max="6662" width="11" customWidth="1"/>
    <col min="6663" max="6663" width="10.85546875" customWidth="1"/>
    <col min="6665" max="6665" width="11.140625" customWidth="1"/>
    <col min="6666" max="6666" width="11.85546875" customWidth="1"/>
    <col min="6667" max="6667" width="8.85546875" customWidth="1"/>
    <col min="6668" max="6668" width="48.7109375" customWidth="1"/>
    <col min="6913" max="6913" width="5.7109375" customWidth="1"/>
    <col min="6914" max="6914" width="6.140625" customWidth="1"/>
    <col min="6915" max="6915" width="6" customWidth="1"/>
    <col min="6916" max="6916" width="29.7109375" customWidth="1"/>
    <col min="6917" max="6917" width="11.28515625" customWidth="1"/>
    <col min="6918" max="6918" width="11" customWidth="1"/>
    <col min="6919" max="6919" width="10.85546875" customWidth="1"/>
    <col min="6921" max="6921" width="11.140625" customWidth="1"/>
    <col min="6922" max="6922" width="11.85546875" customWidth="1"/>
    <col min="6923" max="6923" width="8.85546875" customWidth="1"/>
    <col min="6924" max="6924" width="48.7109375" customWidth="1"/>
    <col min="7169" max="7169" width="5.7109375" customWidth="1"/>
    <col min="7170" max="7170" width="6.140625" customWidth="1"/>
    <col min="7171" max="7171" width="6" customWidth="1"/>
    <col min="7172" max="7172" width="29.7109375" customWidth="1"/>
    <col min="7173" max="7173" width="11.28515625" customWidth="1"/>
    <col min="7174" max="7174" width="11" customWidth="1"/>
    <col min="7175" max="7175" width="10.85546875" customWidth="1"/>
    <col min="7177" max="7177" width="11.140625" customWidth="1"/>
    <col min="7178" max="7178" width="11.85546875" customWidth="1"/>
    <col min="7179" max="7179" width="8.85546875" customWidth="1"/>
    <col min="7180" max="7180" width="48.7109375" customWidth="1"/>
    <col min="7425" max="7425" width="5.7109375" customWidth="1"/>
    <col min="7426" max="7426" width="6.140625" customWidth="1"/>
    <col min="7427" max="7427" width="6" customWidth="1"/>
    <col min="7428" max="7428" width="29.7109375" customWidth="1"/>
    <col min="7429" max="7429" width="11.28515625" customWidth="1"/>
    <col min="7430" max="7430" width="11" customWidth="1"/>
    <col min="7431" max="7431" width="10.85546875" customWidth="1"/>
    <col min="7433" max="7433" width="11.140625" customWidth="1"/>
    <col min="7434" max="7434" width="11.85546875" customWidth="1"/>
    <col min="7435" max="7435" width="8.85546875" customWidth="1"/>
    <col min="7436" max="7436" width="48.7109375" customWidth="1"/>
    <col min="7681" max="7681" width="5.7109375" customWidth="1"/>
    <col min="7682" max="7682" width="6.140625" customWidth="1"/>
    <col min="7683" max="7683" width="6" customWidth="1"/>
    <col min="7684" max="7684" width="29.7109375" customWidth="1"/>
    <col min="7685" max="7685" width="11.28515625" customWidth="1"/>
    <col min="7686" max="7686" width="11" customWidth="1"/>
    <col min="7687" max="7687" width="10.85546875" customWidth="1"/>
    <col min="7689" max="7689" width="11.140625" customWidth="1"/>
    <col min="7690" max="7690" width="11.85546875" customWidth="1"/>
    <col min="7691" max="7691" width="8.85546875" customWidth="1"/>
    <col min="7692" max="7692" width="48.7109375" customWidth="1"/>
    <col min="7937" max="7937" width="5.7109375" customWidth="1"/>
    <col min="7938" max="7938" width="6.140625" customWidth="1"/>
    <col min="7939" max="7939" width="6" customWidth="1"/>
    <col min="7940" max="7940" width="29.7109375" customWidth="1"/>
    <col min="7941" max="7941" width="11.28515625" customWidth="1"/>
    <col min="7942" max="7942" width="11" customWidth="1"/>
    <col min="7943" max="7943" width="10.85546875" customWidth="1"/>
    <col min="7945" max="7945" width="11.140625" customWidth="1"/>
    <col min="7946" max="7946" width="11.85546875" customWidth="1"/>
    <col min="7947" max="7947" width="8.85546875" customWidth="1"/>
    <col min="7948" max="7948" width="48.7109375" customWidth="1"/>
    <col min="8193" max="8193" width="5.7109375" customWidth="1"/>
    <col min="8194" max="8194" width="6.140625" customWidth="1"/>
    <col min="8195" max="8195" width="6" customWidth="1"/>
    <col min="8196" max="8196" width="29.7109375" customWidth="1"/>
    <col min="8197" max="8197" width="11.28515625" customWidth="1"/>
    <col min="8198" max="8198" width="11" customWidth="1"/>
    <col min="8199" max="8199" width="10.85546875" customWidth="1"/>
    <col min="8201" max="8201" width="11.140625" customWidth="1"/>
    <col min="8202" max="8202" width="11.85546875" customWidth="1"/>
    <col min="8203" max="8203" width="8.85546875" customWidth="1"/>
    <col min="8204" max="8204" width="48.7109375" customWidth="1"/>
    <col min="8449" max="8449" width="5.7109375" customWidth="1"/>
    <col min="8450" max="8450" width="6.140625" customWidth="1"/>
    <col min="8451" max="8451" width="6" customWidth="1"/>
    <col min="8452" max="8452" width="29.7109375" customWidth="1"/>
    <col min="8453" max="8453" width="11.28515625" customWidth="1"/>
    <col min="8454" max="8454" width="11" customWidth="1"/>
    <col min="8455" max="8455" width="10.85546875" customWidth="1"/>
    <col min="8457" max="8457" width="11.140625" customWidth="1"/>
    <col min="8458" max="8458" width="11.85546875" customWidth="1"/>
    <col min="8459" max="8459" width="8.85546875" customWidth="1"/>
    <col min="8460" max="8460" width="48.7109375" customWidth="1"/>
    <col min="8705" max="8705" width="5.7109375" customWidth="1"/>
    <col min="8706" max="8706" width="6.140625" customWidth="1"/>
    <col min="8707" max="8707" width="6" customWidth="1"/>
    <col min="8708" max="8708" width="29.7109375" customWidth="1"/>
    <col min="8709" max="8709" width="11.28515625" customWidth="1"/>
    <col min="8710" max="8710" width="11" customWidth="1"/>
    <col min="8711" max="8711" width="10.85546875" customWidth="1"/>
    <col min="8713" max="8713" width="11.140625" customWidth="1"/>
    <col min="8714" max="8714" width="11.85546875" customWidth="1"/>
    <col min="8715" max="8715" width="8.85546875" customWidth="1"/>
    <col min="8716" max="8716" width="48.7109375" customWidth="1"/>
    <col min="8961" max="8961" width="5.7109375" customWidth="1"/>
    <col min="8962" max="8962" width="6.140625" customWidth="1"/>
    <col min="8963" max="8963" width="6" customWidth="1"/>
    <col min="8964" max="8964" width="29.7109375" customWidth="1"/>
    <col min="8965" max="8965" width="11.28515625" customWidth="1"/>
    <col min="8966" max="8966" width="11" customWidth="1"/>
    <col min="8967" max="8967" width="10.85546875" customWidth="1"/>
    <col min="8969" max="8969" width="11.140625" customWidth="1"/>
    <col min="8970" max="8970" width="11.85546875" customWidth="1"/>
    <col min="8971" max="8971" width="8.85546875" customWidth="1"/>
    <col min="8972" max="8972" width="48.7109375" customWidth="1"/>
    <col min="9217" max="9217" width="5.7109375" customWidth="1"/>
    <col min="9218" max="9218" width="6.140625" customWidth="1"/>
    <col min="9219" max="9219" width="6" customWidth="1"/>
    <col min="9220" max="9220" width="29.7109375" customWidth="1"/>
    <col min="9221" max="9221" width="11.28515625" customWidth="1"/>
    <col min="9222" max="9222" width="11" customWidth="1"/>
    <col min="9223" max="9223" width="10.85546875" customWidth="1"/>
    <col min="9225" max="9225" width="11.140625" customWidth="1"/>
    <col min="9226" max="9226" width="11.85546875" customWidth="1"/>
    <col min="9227" max="9227" width="8.85546875" customWidth="1"/>
    <col min="9228" max="9228" width="48.7109375" customWidth="1"/>
    <col min="9473" max="9473" width="5.7109375" customWidth="1"/>
    <col min="9474" max="9474" width="6.140625" customWidth="1"/>
    <col min="9475" max="9475" width="6" customWidth="1"/>
    <col min="9476" max="9476" width="29.7109375" customWidth="1"/>
    <col min="9477" max="9477" width="11.28515625" customWidth="1"/>
    <col min="9478" max="9478" width="11" customWidth="1"/>
    <col min="9479" max="9479" width="10.85546875" customWidth="1"/>
    <col min="9481" max="9481" width="11.140625" customWidth="1"/>
    <col min="9482" max="9482" width="11.85546875" customWidth="1"/>
    <col min="9483" max="9483" width="8.85546875" customWidth="1"/>
    <col min="9484" max="9484" width="48.7109375" customWidth="1"/>
    <col min="9729" max="9729" width="5.7109375" customWidth="1"/>
    <col min="9730" max="9730" width="6.140625" customWidth="1"/>
    <col min="9731" max="9731" width="6" customWidth="1"/>
    <col min="9732" max="9732" width="29.7109375" customWidth="1"/>
    <col min="9733" max="9733" width="11.28515625" customWidth="1"/>
    <col min="9734" max="9734" width="11" customWidth="1"/>
    <col min="9735" max="9735" width="10.85546875" customWidth="1"/>
    <col min="9737" max="9737" width="11.140625" customWidth="1"/>
    <col min="9738" max="9738" width="11.85546875" customWidth="1"/>
    <col min="9739" max="9739" width="8.85546875" customWidth="1"/>
    <col min="9740" max="9740" width="48.7109375" customWidth="1"/>
    <col min="9985" max="9985" width="5.7109375" customWidth="1"/>
    <col min="9986" max="9986" width="6.140625" customWidth="1"/>
    <col min="9987" max="9987" width="6" customWidth="1"/>
    <col min="9988" max="9988" width="29.7109375" customWidth="1"/>
    <col min="9989" max="9989" width="11.28515625" customWidth="1"/>
    <col min="9990" max="9990" width="11" customWidth="1"/>
    <col min="9991" max="9991" width="10.85546875" customWidth="1"/>
    <col min="9993" max="9993" width="11.140625" customWidth="1"/>
    <col min="9994" max="9994" width="11.85546875" customWidth="1"/>
    <col min="9995" max="9995" width="8.85546875" customWidth="1"/>
    <col min="9996" max="9996" width="48.7109375" customWidth="1"/>
    <col min="10241" max="10241" width="5.7109375" customWidth="1"/>
    <col min="10242" max="10242" width="6.140625" customWidth="1"/>
    <col min="10243" max="10243" width="6" customWidth="1"/>
    <col min="10244" max="10244" width="29.7109375" customWidth="1"/>
    <col min="10245" max="10245" width="11.28515625" customWidth="1"/>
    <col min="10246" max="10246" width="11" customWidth="1"/>
    <col min="10247" max="10247" width="10.85546875" customWidth="1"/>
    <col min="10249" max="10249" width="11.140625" customWidth="1"/>
    <col min="10250" max="10250" width="11.85546875" customWidth="1"/>
    <col min="10251" max="10251" width="8.85546875" customWidth="1"/>
    <col min="10252" max="10252" width="48.7109375" customWidth="1"/>
    <col min="10497" max="10497" width="5.7109375" customWidth="1"/>
    <col min="10498" max="10498" width="6.140625" customWidth="1"/>
    <col min="10499" max="10499" width="6" customWidth="1"/>
    <col min="10500" max="10500" width="29.7109375" customWidth="1"/>
    <col min="10501" max="10501" width="11.28515625" customWidth="1"/>
    <col min="10502" max="10502" width="11" customWidth="1"/>
    <col min="10503" max="10503" width="10.85546875" customWidth="1"/>
    <col min="10505" max="10505" width="11.140625" customWidth="1"/>
    <col min="10506" max="10506" width="11.85546875" customWidth="1"/>
    <col min="10507" max="10507" width="8.85546875" customWidth="1"/>
    <col min="10508" max="10508" width="48.7109375" customWidth="1"/>
    <col min="10753" max="10753" width="5.7109375" customWidth="1"/>
    <col min="10754" max="10754" width="6.140625" customWidth="1"/>
    <col min="10755" max="10755" width="6" customWidth="1"/>
    <col min="10756" max="10756" width="29.7109375" customWidth="1"/>
    <col min="10757" max="10757" width="11.28515625" customWidth="1"/>
    <col min="10758" max="10758" width="11" customWidth="1"/>
    <col min="10759" max="10759" width="10.85546875" customWidth="1"/>
    <col min="10761" max="10761" width="11.140625" customWidth="1"/>
    <col min="10762" max="10762" width="11.85546875" customWidth="1"/>
    <col min="10763" max="10763" width="8.85546875" customWidth="1"/>
    <col min="10764" max="10764" width="48.7109375" customWidth="1"/>
    <col min="11009" max="11009" width="5.7109375" customWidth="1"/>
    <col min="11010" max="11010" width="6.140625" customWidth="1"/>
    <col min="11011" max="11011" width="6" customWidth="1"/>
    <col min="11012" max="11012" width="29.7109375" customWidth="1"/>
    <col min="11013" max="11013" width="11.28515625" customWidth="1"/>
    <col min="11014" max="11014" width="11" customWidth="1"/>
    <col min="11015" max="11015" width="10.85546875" customWidth="1"/>
    <col min="11017" max="11017" width="11.140625" customWidth="1"/>
    <col min="11018" max="11018" width="11.85546875" customWidth="1"/>
    <col min="11019" max="11019" width="8.85546875" customWidth="1"/>
    <col min="11020" max="11020" width="48.7109375" customWidth="1"/>
    <col min="11265" max="11265" width="5.7109375" customWidth="1"/>
    <col min="11266" max="11266" width="6.140625" customWidth="1"/>
    <col min="11267" max="11267" width="6" customWidth="1"/>
    <col min="11268" max="11268" width="29.7109375" customWidth="1"/>
    <col min="11269" max="11269" width="11.28515625" customWidth="1"/>
    <col min="11270" max="11270" width="11" customWidth="1"/>
    <col min="11271" max="11271" width="10.85546875" customWidth="1"/>
    <col min="11273" max="11273" width="11.140625" customWidth="1"/>
    <col min="11274" max="11274" width="11.85546875" customWidth="1"/>
    <col min="11275" max="11275" width="8.85546875" customWidth="1"/>
    <col min="11276" max="11276" width="48.7109375" customWidth="1"/>
    <col min="11521" max="11521" width="5.7109375" customWidth="1"/>
    <col min="11522" max="11522" width="6.140625" customWidth="1"/>
    <col min="11523" max="11523" width="6" customWidth="1"/>
    <col min="11524" max="11524" width="29.7109375" customWidth="1"/>
    <col min="11525" max="11525" width="11.28515625" customWidth="1"/>
    <col min="11526" max="11526" width="11" customWidth="1"/>
    <col min="11527" max="11527" width="10.85546875" customWidth="1"/>
    <col min="11529" max="11529" width="11.140625" customWidth="1"/>
    <col min="11530" max="11530" width="11.85546875" customWidth="1"/>
    <col min="11531" max="11531" width="8.85546875" customWidth="1"/>
    <col min="11532" max="11532" width="48.7109375" customWidth="1"/>
    <col min="11777" max="11777" width="5.7109375" customWidth="1"/>
    <col min="11778" max="11778" width="6.140625" customWidth="1"/>
    <col min="11779" max="11779" width="6" customWidth="1"/>
    <col min="11780" max="11780" width="29.7109375" customWidth="1"/>
    <col min="11781" max="11781" width="11.28515625" customWidth="1"/>
    <col min="11782" max="11782" width="11" customWidth="1"/>
    <col min="11783" max="11783" width="10.85546875" customWidth="1"/>
    <col min="11785" max="11785" width="11.140625" customWidth="1"/>
    <col min="11786" max="11786" width="11.85546875" customWidth="1"/>
    <col min="11787" max="11787" width="8.85546875" customWidth="1"/>
    <col min="11788" max="11788" width="48.7109375" customWidth="1"/>
    <col min="12033" max="12033" width="5.7109375" customWidth="1"/>
    <col min="12034" max="12034" width="6.140625" customWidth="1"/>
    <col min="12035" max="12035" width="6" customWidth="1"/>
    <col min="12036" max="12036" width="29.7109375" customWidth="1"/>
    <col min="12037" max="12037" width="11.28515625" customWidth="1"/>
    <col min="12038" max="12038" width="11" customWidth="1"/>
    <col min="12039" max="12039" width="10.85546875" customWidth="1"/>
    <col min="12041" max="12041" width="11.140625" customWidth="1"/>
    <col min="12042" max="12042" width="11.85546875" customWidth="1"/>
    <col min="12043" max="12043" width="8.85546875" customWidth="1"/>
    <col min="12044" max="12044" width="48.7109375" customWidth="1"/>
    <col min="12289" max="12289" width="5.7109375" customWidth="1"/>
    <col min="12290" max="12290" width="6.140625" customWidth="1"/>
    <col min="12291" max="12291" width="6" customWidth="1"/>
    <col min="12292" max="12292" width="29.7109375" customWidth="1"/>
    <col min="12293" max="12293" width="11.28515625" customWidth="1"/>
    <col min="12294" max="12294" width="11" customWidth="1"/>
    <col min="12295" max="12295" width="10.85546875" customWidth="1"/>
    <col min="12297" max="12297" width="11.140625" customWidth="1"/>
    <col min="12298" max="12298" width="11.85546875" customWidth="1"/>
    <col min="12299" max="12299" width="8.85546875" customWidth="1"/>
    <col min="12300" max="12300" width="48.7109375" customWidth="1"/>
    <col min="12545" max="12545" width="5.7109375" customWidth="1"/>
    <col min="12546" max="12546" width="6.140625" customWidth="1"/>
    <col min="12547" max="12547" width="6" customWidth="1"/>
    <col min="12548" max="12548" width="29.7109375" customWidth="1"/>
    <col min="12549" max="12549" width="11.28515625" customWidth="1"/>
    <col min="12550" max="12550" width="11" customWidth="1"/>
    <col min="12551" max="12551" width="10.85546875" customWidth="1"/>
    <col min="12553" max="12553" width="11.140625" customWidth="1"/>
    <col min="12554" max="12554" width="11.85546875" customWidth="1"/>
    <col min="12555" max="12555" width="8.85546875" customWidth="1"/>
    <col min="12556" max="12556" width="48.7109375" customWidth="1"/>
    <col min="12801" max="12801" width="5.7109375" customWidth="1"/>
    <col min="12802" max="12802" width="6.140625" customWidth="1"/>
    <col min="12803" max="12803" width="6" customWidth="1"/>
    <col min="12804" max="12804" width="29.7109375" customWidth="1"/>
    <col min="12805" max="12805" width="11.28515625" customWidth="1"/>
    <col min="12806" max="12806" width="11" customWidth="1"/>
    <col min="12807" max="12807" width="10.85546875" customWidth="1"/>
    <col min="12809" max="12809" width="11.140625" customWidth="1"/>
    <col min="12810" max="12810" width="11.85546875" customWidth="1"/>
    <col min="12811" max="12811" width="8.85546875" customWidth="1"/>
    <col min="12812" max="12812" width="48.7109375" customWidth="1"/>
    <col min="13057" max="13057" width="5.7109375" customWidth="1"/>
    <col min="13058" max="13058" width="6.140625" customWidth="1"/>
    <col min="13059" max="13059" width="6" customWidth="1"/>
    <col min="13060" max="13060" width="29.7109375" customWidth="1"/>
    <col min="13061" max="13061" width="11.28515625" customWidth="1"/>
    <col min="13062" max="13062" width="11" customWidth="1"/>
    <col min="13063" max="13063" width="10.85546875" customWidth="1"/>
    <col min="13065" max="13065" width="11.140625" customWidth="1"/>
    <col min="13066" max="13066" width="11.85546875" customWidth="1"/>
    <col min="13067" max="13067" width="8.85546875" customWidth="1"/>
    <col min="13068" max="13068" width="48.7109375" customWidth="1"/>
    <col min="13313" max="13313" width="5.7109375" customWidth="1"/>
    <col min="13314" max="13314" width="6.140625" customWidth="1"/>
    <col min="13315" max="13315" width="6" customWidth="1"/>
    <col min="13316" max="13316" width="29.7109375" customWidth="1"/>
    <col min="13317" max="13317" width="11.28515625" customWidth="1"/>
    <col min="13318" max="13318" width="11" customWidth="1"/>
    <col min="13319" max="13319" width="10.85546875" customWidth="1"/>
    <col min="13321" max="13321" width="11.140625" customWidth="1"/>
    <col min="13322" max="13322" width="11.85546875" customWidth="1"/>
    <col min="13323" max="13323" width="8.85546875" customWidth="1"/>
    <col min="13324" max="13324" width="48.7109375" customWidth="1"/>
    <col min="13569" max="13569" width="5.7109375" customWidth="1"/>
    <col min="13570" max="13570" width="6.140625" customWidth="1"/>
    <col min="13571" max="13571" width="6" customWidth="1"/>
    <col min="13572" max="13572" width="29.7109375" customWidth="1"/>
    <col min="13573" max="13573" width="11.28515625" customWidth="1"/>
    <col min="13574" max="13574" width="11" customWidth="1"/>
    <col min="13575" max="13575" width="10.85546875" customWidth="1"/>
    <col min="13577" max="13577" width="11.140625" customWidth="1"/>
    <col min="13578" max="13578" width="11.85546875" customWidth="1"/>
    <col min="13579" max="13579" width="8.85546875" customWidth="1"/>
    <col min="13580" max="13580" width="48.7109375" customWidth="1"/>
    <col min="13825" max="13825" width="5.7109375" customWidth="1"/>
    <col min="13826" max="13826" width="6.140625" customWidth="1"/>
    <col min="13827" max="13827" width="6" customWidth="1"/>
    <col min="13828" max="13828" width="29.7109375" customWidth="1"/>
    <col min="13829" max="13829" width="11.28515625" customWidth="1"/>
    <col min="13830" max="13830" width="11" customWidth="1"/>
    <col min="13831" max="13831" width="10.85546875" customWidth="1"/>
    <col min="13833" max="13833" width="11.140625" customWidth="1"/>
    <col min="13834" max="13834" width="11.85546875" customWidth="1"/>
    <col min="13835" max="13835" width="8.85546875" customWidth="1"/>
    <col min="13836" max="13836" width="48.7109375" customWidth="1"/>
    <col min="14081" max="14081" width="5.7109375" customWidth="1"/>
    <col min="14082" max="14082" width="6.140625" customWidth="1"/>
    <col min="14083" max="14083" width="6" customWidth="1"/>
    <col min="14084" max="14084" width="29.7109375" customWidth="1"/>
    <col min="14085" max="14085" width="11.28515625" customWidth="1"/>
    <col min="14086" max="14086" width="11" customWidth="1"/>
    <col min="14087" max="14087" width="10.85546875" customWidth="1"/>
    <col min="14089" max="14089" width="11.140625" customWidth="1"/>
    <col min="14090" max="14090" width="11.85546875" customWidth="1"/>
    <col min="14091" max="14091" width="8.85546875" customWidth="1"/>
    <col min="14092" max="14092" width="48.7109375" customWidth="1"/>
    <col min="14337" max="14337" width="5.7109375" customWidth="1"/>
    <col min="14338" max="14338" width="6.140625" customWidth="1"/>
    <col min="14339" max="14339" width="6" customWidth="1"/>
    <col min="14340" max="14340" width="29.7109375" customWidth="1"/>
    <col min="14341" max="14341" width="11.28515625" customWidth="1"/>
    <col min="14342" max="14342" width="11" customWidth="1"/>
    <col min="14343" max="14343" width="10.85546875" customWidth="1"/>
    <col min="14345" max="14345" width="11.140625" customWidth="1"/>
    <col min="14346" max="14346" width="11.85546875" customWidth="1"/>
    <col min="14347" max="14347" width="8.85546875" customWidth="1"/>
    <col min="14348" max="14348" width="48.7109375" customWidth="1"/>
    <col min="14593" max="14593" width="5.7109375" customWidth="1"/>
    <col min="14594" max="14594" width="6.140625" customWidth="1"/>
    <col min="14595" max="14595" width="6" customWidth="1"/>
    <col min="14596" max="14596" width="29.7109375" customWidth="1"/>
    <col min="14597" max="14597" width="11.28515625" customWidth="1"/>
    <col min="14598" max="14598" width="11" customWidth="1"/>
    <col min="14599" max="14599" width="10.85546875" customWidth="1"/>
    <col min="14601" max="14601" width="11.140625" customWidth="1"/>
    <col min="14602" max="14602" width="11.85546875" customWidth="1"/>
    <col min="14603" max="14603" width="8.85546875" customWidth="1"/>
    <col min="14604" max="14604" width="48.7109375" customWidth="1"/>
    <col min="14849" max="14849" width="5.7109375" customWidth="1"/>
    <col min="14850" max="14850" width="6.140625" customWidth="1"/>
    <col min="14851" max="14851" width="6" customWidth="1"/>
    <col min="14852" max="14852" width="29.7109375" customWidth="1"/>
    <col min="14853" max="14853" width="11.28515625" customWidth="1"/>
    <col min="14854" max="14854" width="11" customWidth="1"/>
    <col min="14855" max="14855" width="10.85546875" customWidth="1"/>
    <col min="14857" max="14857" width="11.140625" customWidth="1"/>
    <col min="14858" max="14858" width="11.85546875" customWidth="1"/>
    <col min="14859" max="14859" width="8.85546875" customWidth="1"/>
    <col min="14860" max="14860" width="48.7109375" customWidth="1"/>
    <col min="15105" max="15105" width="5.7109375" customWidth="1"/>
    <col min="15106" max="15106" width="6.140625" customWidth="1"/>
    <col min="15107" max="15107" width="6" customWidth="1"/>
    <col min="15108" max="15108" width="29.7109375" customWidth="1"/>
    <col min="15109" max="15109" width="11.28515625" customWidth="1"/>
    <col min="15110" max="15110" width="11" customWidth="1"/>
    <col min="15111" max="15111" width="10.85546875" customWidth="1"/>
    <col min="15113" max="15113" width="11.140625" customWidth="1"/>
    <col min="15114" max="15114" width="11.85546875" customWidth="1"/>
    <col min="15115" max="15115" width="8.85546875" customWidth="1"/>
    <col min="15116" max="15116" width="48.7109375" customWidth="1"/>
    <col min="15361" max="15361" width="5.7109375" customWidth="1"/>
    <col min="15362" max="15362" width="6.140625" customWidth="1"/>
    <col min="15363" max="15363" width="6" customWidth="1"/>
    <col min="15364" max="15364" width="29.7109375" customWidth="1"/>
    <col min="15365" max="15365" width="11.28515625" customWidth="1"/>
    <col min="15366" max="15366" width="11" customWidth="1"/>
    <col min="15367" max="15367" width="10.85546875" customWidth="1"/>
    <col min="15369" max="15369" width="11.140625" customWidth="1"/>
    <col min="15370" max="15370" width="11.85546875" customWidth="1"/>
    <col min="15371" max="15371" width="8.85546875" customWidth="1"/>
    <col min="15372" max="15372" width="48.7109375" customWidth="1"/>
    <col min="15617" max="15617" width="5.7109375" customWidth="1"/>
    <col min="15618" max="15618" width="6.140625" customWidth="1"/>
    <col min="15619" max="15619" width="6" customWidth="1"/>
    <col min="15620" max="15620" width="29.7109375" customWidth="1"/>
    <col min="15621" max="15621" width="11.28515625" customWidth="1"/>
    <col min="15622" max="15622" width="11" customWidth="1"/>
    <col min="15623" max="15623" width="10.85546875" customWidth="1"/>
    <col min="15625" max="15625" width="11.140625" customWidth="1"/>
    <col min="15626" max="15626" width="11.85546875" customWidth="1"/>
    <col min="15627" max="15627" width="8.85546875" customWidth="1"/>
    <col min="15628" max="15628" width="48.7109375" customWidth="1"/>
    <col min="15873" max="15873" width="5.7109375" customWidth="1"/>
    <col min="15874" max="15874" width="6.140625" customWidth="1"/>
    <col min="15875" max="15875" width="6" customWidth="1"/>
    <col min="15876" max="15876" width="29.7109375" customWidth="1"/>
    <col min="15877" max="15877" width="11.28515625" customWidth="1"/>
    <col min="15878" max="15878" width="11" customWidth="1"/>
    <col min="15879" max="15879" width="10.85546875" customWidth="1"/>
    <col min="15881" max="15881" width="11.140625" customWidth="1"/>
    <col min="15882" max="15882" width="11.85546875" customWidth="1"/>
    <col min="15883" max="15883" width="8.85546875" customWidth="1"/>
    <col min="15884" max="15884" width="48.7109375" customWidth="1"/>
    <col min="16129" max="16129" width="5.7109375" customWidth="1"/>
    <col min="16130" max="16130" width="6.140625" customWidth="1"/>
    <col min="16131" max="16131" width="6" customWidth="1"/>
    <col min="16132" max="16132" width="29.7109375" customWidth="1"/>
    <col min="16133" max="16133" width="11.28515625" customWidth="1"/>
    <col min="16134" max="16134" width="11" customWidth="1"/>
    <col min="16135" max="16135" width="10.85546875" customWidth="1"/>
    <col min="16137" max="16137" width="11.140625" customWidth="1"/>
    <col min="16138" max="16138" width="11.85546875" customWidth="1"/>
    <col min="16139" max="16139" width="8.85546875" customWidth="1"/>
    <col min="16140" max="16140" width="48.7109375" customWidth="1"/>
  </cols>
  <sheetData>
    <row r="1" spans="1:15" ht="43.9" customHeight="1" x14ac:dyDescent="0.25">
      <c r="A1" s="226" t="s">
        <v>254</v>
      </c>
      <c r="B1" s="226"/>
      <c r="C1" s="226"/>
      <c r="D1" s="226"/>
      <c r="E1" s="226"/>
      <c r="F1" s="226"/>
      <c r="G1" s="226"/>
      <c r="H1" s="226"/>
      <c r="I1" s="226"/>
      <c r="J1" s="226"/>
      <c r="K1" s="226"/>
      <c r="L1" s="226"/>
      <c r="M1" s="121"/>
      <c r="N1" s="121"/>
      <c r="O1" s="121"/>
    </row>
    <row r="2" spans="1:15" ht="16.149999999999999" customHeight="1" x14ac:dyDescent="0.25">
      <c r="A2" s="244" t="s">
        <v>292</v>
      </c>
      <c r="B2" s="244"/>
      <c r="C2" s="244"/>
      <c r="D2" s="244"/>
      <c r="E2" s="244"/>
      <c r="F2" s="244"/>
      <c r="G2" s="244"/>
      <c r="H2" s="244"/>
      <c r="I2" s="244"/>
      <c r="J2" s="244"/>
      <c r="K2" s="244"/>
      <c r="L2" s="244"/>
      <c r="M2" s="120"/>
      <c r="N2" s="120"/>
      <c r="O2" s="120"/>
    </row>
    <row r="3" spans="1:15" ht="61.9" customHeight="1" x14ac:dyDescent="0.25">
      <c r="A3" s="245" t="s">
        <v>253</v>
      </c>
      <c r="B3" s="245"/>
      <c r="C3" s="245" t="s">
        <v>252</v>
      </c>
      <c r="D3" s="245" t="s">
        <v>251</v>
      </c>
      <c r="E3" s="245" t="s">
        <v>30</v>
      </c>
      <c r="F3" s="245" t="s">
        <v>250</v>
      </c>
      <c r="G3" s="245"/>
      <c r="H3" s="245"/>
      <c r="I3" s="245" t="s">
        <v>249</v>
      </c>
      <c r="J3" s="245" t="s">
        <v>248</v>
      </c>
      <c r="K3" s="246" t="s">
        <v>247</v>
      </c>
      <c r="L3" s="245" t="s">
        <v>246</v>
      </c>
      <c r="M3" s="113"/>
    </row>
    <row r="4" spans="1:15" ht="46.15" customHeight="1" x14ac:dyDescent="0.25">
      <c r="A4" s="245"/>
      <c r="B4" s="245"/>
      <c r="C4" s="245"/>
      <c r="D4" s="245"/>
      <c r="E4" s="245"/>
      <c r="F4" s="245" t="s">
        <v>245</v>
      </c>
      <c r="G4" s="245" t="s">
        <v>244</v>
      </c>
      <c r="H4" s="245" t="s">
        <v>243</v>
      </c>
      <c r="I4" s="245"/>
      <c r="J4" s="245"/>
      <c r="K4" s="246"/>
      <c r="L4" s="245"/>
      <c r="M4" s="113"/>
    </row>
    <row r="5" spans="1:15" ht="15.75" thickBot="1" x14ac:dyDescent="0.3">
      <c r="A5" s="119" t="s">
        <v>11</v>
      </c>
      <c r="B5" s="119" t="s">
        <v>12</v>
      </c>
      <c r="C5" s="245"/>
      <c r="D5" s="245"/>
      <c r="E5" s="245"/>
      <c r="F5" s="245"/>
      <c r="G5" s="245"/>
      <c r="H5" s="245"/>
      <c r="I5" s="245"/>
      <c r="J5" s="245"/>
      <c r="K5" s="246"/>
      <c r="L5" s="245"/>
      <c r="M5" s="113"/>
    </row>
    <row r="6" spans="1:15" ht="70.5" customHeight="1" thickBot="1" x14ac:dyDescent="0.3">
      <c r="A6" s="243" t="s">
        <v>49</v>
      </c>
      <c r="B6" s="243"/>
      <c r="C6" s="118">
        <v>1</v>
      </c>
      <c r="D6" s="112" t="s">
        <v>242</v>
      </c>
      <c r="E6" s="117" t="s">
        <v>241</v>
      </c>
      <c r="F6" s="162">
        <v>12.4</v>
      </c>
      <c r="G6" s="162">
        <v>12.3</v>
      </c>
      <c r="H6" s="162">
        <v>11.9</v>
      </c>
      <c r="I6" s="162">
        <f t="shared" ref="I6:I13" si="0">H6-G6</f>
        <v>-0.40000000000000036</v>
      </c>
      <c r="J6" s="163">
        <f t="shared" ref="J6:J13" si="1">H6*100/G6</f>
        <v>96.747967479674784</v>
      </c>
      <c r="K6" s="163">
        <f t="shared" ref="K6:K13" si="2">H6*100/F6</f>
        <v>95.967741935483872</v>
      </c>
      <c r="L6" s="164"/>
      <c r="M6" s="113"/>
    </row>
    <row r="7" spans="1:15" ht="80.25" customHeight="1" thickBot="1" x14ac:dyDescent="0.3">
      <c r="A7" s="243"/>
      <c r="B7" s="243"/>
      <c r="C7" s="107">
        <v>2</v>
      </c>
      <c r="D7" s="112" t="s">
        <v>240</v>
      </c>
      <c r="E7" s="115" t="s">
        <v>236</v>
      </c>
      <c r="F7" s="107">
        <v>12.7</v>
      </c>
      <c r="G7" s="107">
        <v>10.199999999999999</v>
      </c>
      <c r="H7" s="107">
        <v>8.4</v>
      </c>
      <c r="I7" s="107">
        <f t="shared" si="0"/>
        <v>-1.7999999999999989</v>
      </c>
      <c r="J7" s="106">
        <f t="shared" si="1"/>
        <v>82.352941176470594</v>
      </c>
      <c r="K7" s="106">
        <f t="shared" si="2"/>
        <v>66.141732283464577</v>
      </c>
      <c r="L7" s="107"/>
      <c r="M7" s="113"/>
    </row>
    <row r="8" spans="1:15" ht="66.599999999999994" customHeight="1" thickBot="1" x14ac:dyDescent="0.3">
      <c r="A8" s="243"/>
      <c r="B8" s="243"/>
      <c r="C8" s="107">
        <v>3</v>
      </c>
      <c r="D8" s="112" t="s">
        <v>239</v>
      </c>
      <c r="E8" s="115" t="s">
        <v>238</v>
      </c>
      <c r="F8" s="107">
        <v>0.8</v>
      </c>
      <c r="G8" s="107">
        <v>2.8</v>
      </c>
      <c r="H8" s="107">
        <v>2.29</v>
      </c>
      <c r="I8" s="107">
        <f t="shared" si="0"/>
        <v>-0.50999999999999979</v>
      </c>
      <c r="J8" s="106">
        <f t="shared" si="1"/>
        <v>81.785714285714292</v>
      </c>
      <c r="K8" s="106">
        <f t="shared" si="2"/>
        <v>286.25</v>
      </c>
      <c r="L8" s="112"/>
      <c r="M8" s="113"/>
    </row>
    <row r="9" spans="1:15" ht="32.450000000000003" customHeight="1" thickBot="1" x14ac:dyDescent="0.3">
      <c r="A9" s="243"/>
      <c r="B9" s="243"/>
      <c r="C9" s="107">
        <v>4</v>
      </c>
      <c r="D9" s="116" t="s">
        <v>237</v>
      </c>
      <c r="E9" s="115" t="s">
        <v>236</v>
      </c>
      <c r="F9" s="162">
        <v>0.23</v>
      </c>
      <c r="G9" s="162">
        <v>0.18</v>
      </c>
      <c r="H9" s="162">
        <v>0.28999999999999998</v>
      </c>
      <c r="I9" s="107">
        <f t="shared" si="0"/>
        <v>0.10999999999999999</v>
      </c>
      <c r="J9" s="106">
        <f t="shared" si="1"/>
        <v>161.11111111111109</v>
      </c>
      <c r="K9" s="106">
        <f t="shared" si="2"/>
        <v>126.08695652173911</v>
      </c>
      <c r="L9" s="107"/>
      <c r="M9" s="113"/>
    </row>
    <row r="10" spans="1:15" ht="169.5" customHeight="1" x14ac:dyDescent="0.25">
      <c r="A10" s="243"/>
      <c r="B10" s="243"/>
      <c r="C10" s="107">
        <v>5</v>
      </c>
      <c r="D10" s="112" t="s">
        <v>235</v>
      </c>
      <c r="E10" s="107" t="s">
        <v>227</v>
      </c>
      <c r="F10" s="107">
        <v>47.19</v>
      </c>
      <c r="G10" s="107">
        <v>50</v>
      </c>
      <c r="H10" s="107">
        <v>49.28</v>
      </c>
      <c r="I10" s="107">
        <f t="shared" si="0"/>
        <v>-0.71999999999999886</v>
      </c>
      <c r="J10" s="106">
        <f t="shared" si="1"/>
        <v>98.56</v>
      </c>
      <c r="K10" s="106">
        <f t="shared" si="2"/>
        <v>104.42890442890443</v>
      </c>
      <c r="L10" s="107" t="s">
        <v>234</v>
      </c>
      <c r="M10" s="113"/>
    </row>
    <row r="11" spans="1:15" ht="147.75" customHeight="1" thickBot="1" x14ac:dyDescent="0.3">
      <c r="A11" s="243"/>
      <c r="B11" s="243"/>
      <c r="C11" s="107">
        <v>6</v>
      </c>
      <c r="D11" s="112" t="s">
        <v>233</v>
      </c>
      <c r="E11" s="107" t="s">
        <v>227</v>
      </c>
      <c r="F11" s="107">
        <v>47.19</v>
      </c>
      <c r="G11" s="107">
        <v>50</v>
      </c>
      <c r="H11" s="107">
        <v>49.28</v>
      </c>
      <c r="I11" s="107">
        <f t="shared" si="0"/>
        <v>-0.71999999999999886</v>
      </c>
      <c r="J11" s="106">
        <f t="shared" si="1"/>
        <v>98.56</v>
      </c>
      <c r="K11" s="106">
        <f t="shared" si="2"/>
        <v>104.42890442890443</v>
      </c>
      <c r="L11" s="107" t="s">
        <v>232</v>
      </c>
      <c r="M11" s="113"/>
    </row>
    <row r="12" spans="1:15" ht="48" customHeight="1" thickBot="1" x14ac:dyDescent="0.3">
      <c r="A12" s="243"/>
      <c r="B12" s="243"/>
      <c r="C12" s="107">
        <v>7</v>
      </c>
      <c r="D12" s="112" t="s">
        <v>231</v>
      </c>
      <c r="E12" s="114" t="s">
        <v>225</v>
      </c>
      <c r="F12" s="107">
        <v>2900</v>
      </c>
      <c r="G12" s="107">
        <v>3200</v>
      </c>
      <c r="H12" s="107">
        <v>2597</v>
      </c>
      <c r="I12" s="107">
        <f t="shared" si="0"/>
        <v>-603</v>
      </c>
      <c r="J12" s="106">
        <f t="shared" si="1"/>
        <v>81.15625</v>
      </c>
      <c r="K12" s="106">
        <f t="shared" si="2"/>
        <v>89.551724137931032</v>
      </c>
      <c r="L12" s="166"/>
      <c r="M12" s="113"/>
    </row>
    <row r="13" spans="1:15" ht="45.75" thickBot="1" x14ac:dyDescent="0.3">
      <c r="A13" s="243"/>
      <c r="B13" s="243"/>
      <c r="C13" s="107">
        <v>8</v>
      </c>
      <c r="D13" s="112" t="s">
        <v>230</v>
      </c>
      <c r="E13" s="109" t="s">
        <v>227</v>
      </c>
      <c r="F13" s="162">
        <v>13.4</v>
      </c>
      <c r="G13" s="162">
        <v>55.7</v>
      </c>
      <c r="H13" s="162">
        <v>67.400000000000006</v>
      </c>
      <c r="I13" s="107">
        <f t="shared" si="0"/>
        <v>11.700000000000003</v>
      </c>
      <c r="J13" s="106">
        <f t="shared" si="1"/>
        <v>121.00538599640934</v>
      </c>
      <c r="K13" s="106">
        <f t="shared" si="2"/>
        <v>502.98507462686575</v>
      </c>
      <c r="L13" s="107"/>
    </row>
    <row r="14" spans="1:15" ht="24" thickBot="1" x14ac:dyDescent="0.3">
      <c r="A14" s="243"/>
      <c r="B14" s="243"/>
      <c r="C14" s="107">
        <v>9</v>
      </c>
      <c r="D14" s="111" t="s">
        <v>229</v>
      </c>
      <c r="E14" s="109" t="s">
        <v>227</v>
      </c>
      <c r="F14" s="108">
        <v>31</v>
      </c>
      <c r="G14" s="108">
        <v>10</v>
      </c>
      <c r="H14" s="108">
        <v>64.8</v>
      </c>
      <c r="I14" s="107">
        <f t="shared" ref="I14:I16" si="3">H14-G14</f>
        <v>54.8</v>
      </c>
      <c r="J14" s="106">
        <f t="shared" ref="J14:J16" si="4">H14*100/G14</f>
        <v>648</v>
      </c>
      <c r="K14" s="106">
        <f t="shared" ref="K14:K16" si="5">H14*100/F14</f>
        <v>209.03225806451613</v>
      </c>
      <c r="L14" s="107"/>
    </row>
    <row r="15" spans="1:15" ht="23.25" thickBot="1" x14ac:dyDescent="0.3">
      <c r="A15" s="243"/>
      <c r="B15" s="243"/>
      <c r="C15" s="107">
        <v>10</v>
      </c>
      <c r="D15" s="110" t="s">
        <v>228</v>
      </c>
      <c r="E15" s="109" t="s">
        <v>227</v>
      </c>
      <c r="F15" s="108">
        <v>45</v>
      </c>
      <c r="G15" s="108">
        <v>98.5</v>
      </c>
      <c r="H15" s="108">
        <v>45.3</v>
      </c>
      <c r="I15" s="107">
        <f t="shared" si="3"/>
        <v>-53.2</v>
      </c>
      <c r="J15" s="106">
        <f t="shared" si="4"/>
        <v>45.98984771573604</v>
      </c>
      <c r="K15" s="106">
        <f t="shared" si="5"/>
        <v>100.66666666666667</v>
      </c>
      <c r="L15" s="162"/>
    </row>
    <row r="16" spans="1:15" ht="34.5" thickBot="1" x14ac:dyDescent="0.3">
      <c r="A16" s="243"/>
      <c r="B16" s="243"/>
      <c r="C16" s="107">
        <v>11</v>
      </c>
      <c r="D16" s="110" t="s">
        <v>226</v>
      </c>
      <c r="E16" s="109" t="s">
        <v>225</v>
      </c>
      <c r="F16" s="165">
        <v>1090</v>
      </c>
      <c r="G16" s="165">
        <v>540</v>
      </c>
      <c r="H16" s="165">
        <v>1194</v>
      </c>
      <c r="I16" s="107">
        <f t="shared" si="3"/>
        <v>654</v>
      </c>
      <c r="J16" s="106">
        <f t="shared" si="4"/>
        <v>221.11111111111111</v>
      </c>
      <c r="K16" s="106">
        <f t="shared" si="5"/>
        <v>109.54128440366972</v>
      </c>
      <c r="L16" s="107"/>
    </row>
    <row r="17" ht="14.45" customHeight="1" x14ac:dyDescent="0.25"/>
  </sheetData>
  <mergeCells count="16">
    <mergeCell ref="A6:A16"/>
    <mergeCell ref="A1:L1"/>
    <mergeCell ref="A2:L2"/>
    <mergeCell ref="A3:B4"/>
    <mergeCell ref="C3:C5"/>
    <mergeCell ref="D3:D5"/>
    <mergeCell ref="E3:E5"/>
    <mergeCell ref="F3:H3"/>
    <mergeCell ref="I3:I5"/>
    <mergeCell ref="J3:J5"/>
    <mergeCell ref="K3:K5"/>
    <mergeCell ref="L3:L5"/>
    <mergeCell ref="F4:F5"/>
    <mergeCell ref="G4:G5"/>
    <mergeCell ref="H4:H5"/>
    <mergeCell ref="B6:B16"/>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
  <sheetViews>
    <sheetView workbookViewId="0">
      <selection activeCell="B6" sqref="B6"/>
    </sheetView>
  </sheetViews>
  <sheetFormatPr defaultRowHeight="15" x14ac:dyDescent="0.25"/>
  <cols>
    <col min="2" max="2" width="34.7109375" customWidth="1"/>
    <col min="3" max="3" width="28.42578125" customWidth="1"/>
    <col min="4" max="4" width="31.42578125" customWidth="1"/>
    <col min="5" max="5" width="71.7109375" customWidth="1"/>
  </cols>
  <sheetData>
    <row r="2" spans="1:5" ht="15.6" customHeight="1" x14ac:dyDescent="0.25">
      <c r="A2" s="226" t="s">
        <v>259</v>
      </c>
      <c r="B2" s="226"/>
      <c r="C2" s="226"/>
      <c r="D2" s="226"/>
      <c r="E2" s="226"/>
    </row>
    <row r="3" spans="1:5" ht="14.45" customHeight="1" x14ac:dyDescent="0.25">
      <c r="A3" s="226"/>
      <c r="B3" s="226"/>
      <c r="C3" s="226"/>
      <c r="D3" s="226"/>
      <c r="E3" s="226"/>
    </row>
    <row r="4" spans="1:5" ht="15" customHeight="1" thickBot="1" x14ac:dyDescent="0.3">
      <c r="A4" s="247" t="s">
        <v>96</v>
      </c>
      <c r="B4" s="247"/>
      <c r="C4" s="247"/>
      <c r="D4" s="247"/>
      <c r="E4" s="247"/>
    </row>
    <row r="5" spans="1:5" ht="32.450000000000003" customHeight="1" thickBot="1" x14ac:dyDescent="0.3">
      <c r="A5" s="126" t="s">
        <v>252</v>
      </c>
      <c r="B5" s="125" t="s">
        <v>258</v>
      </c>
      <c r="C5" s="125" t="s">
        <v>257</v>
      </c>
      <c r="D5" s="125" t="s">
        <v>256</v>
      </c>
      <c r="E5" s="125" t="s">
        <v>255</v>
      </c>
    </row>
    <row r="6" spans="1:5" ht="39" thickBot="1" x14ac:dyDescent="0.3">
      <c r="A6" s="124">
        <v>1</v>
      </c>
      <c r="B6" s="122" t="s">
        <v>274</v>
      </c>
      <c r="C6" s="123">
        <v>44651</v>
      </c>
      <c r="D6" s="122">
        <v>561</v>
      </c>
      <c r="E6" s="122"/>
    </row>
  </sheetData>
  <mergeCells count="2">
    <mergeCell ref="A2:E3"/>
    <mergeCell ref="A4:E4"/>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workbookViewId="0">
      <selection activeCell="K11" sqref="K11"/>
    </sheetView>
  </sheetViews>
  <sheetFormatPr defaultRowHeight="15" x14ac:dyDescent="0.25"/>
  <cols>
    <col min="3" max="3" width="23.28515625" customWidth="1"/>
    <col min="4" max="4" width="27.28515625" customWidth="1"/>
    <col min="5" max="5" width="15.28515625" customWidth="1"/>
    <col min="6" max="6" width="13.7109375" customWidth="1"/>
    <col min="7" max="7" width="13.140625" customWidth="1"/>
    <col min="8" max="8" width="11.7109375" customWidth="1"/>
  </cols>
  <sheetData>
    <row r="1" spans="1:8" ht="39.6" customHeight="1" x14ac:dyDescent="0.25">
      <c r="A1" s="248" t="s">
        <v>270</v>
      </c>
      <c r="B1" s="248"/>
      <c r="C1" s="248"/>
      <c r="D1" s="248"/>
      <c r="E1" s="248"/>
      <c r="F1" s="248"/>
      <c r="G1" s="248"/>
      <c r="H1" s="248"/>
    </row>
    <row r="2" spans="1:8" ht="16.5" thickBot="1" x14ac:dyDescent="0.3">
      <c r="A2" s="134"/>
    </row>
    <row r="3" spans="1:8" ht="108.75" thickBot="1" x14ac:dyDescent="0.3">
      <c r="A3" s="249" t="s">
        <v>5</v>
      </c>
      <c r="B3" s="250"/>
      <c r="C3" s="224" t="s">
        <v>269</v>
      </c>
      <c r="D3" s="224" t="s">
        <v>268</v>
      </c>
      <c r="E3" s="224" t="s">
        <v>267</v>
      </c>
      <c r="F3" s="104" t="s">
        <v>266</v>
      </c>
      <c r="G3" s="104" t="s">
        <v>265</v>
      </c>
      <c r="H3" s="104" t="s">
        <v>264</v>
      </c>
    </row>
    <row r="4" spans="1:8" ht="15.75" thickBot="1" x14ac:dyDescent="0.3">
      <c r="A4" s="133" t="s">
        <v>11</v>
      </c>
      <c r="B4" s="131" t="s">
        <v>12</v>
      </c>
      <c r="C4" s="251"/>
      <c r="D4" s="251"/>
      <c r="E4" s="251"/>
      <c r="F4" s="131" t="s">
        <v>263</v>
      </c>
      <c r="G4" s="131" t="s">
        <v>262</v>
      </c>
      <c r="H4" s="131" t="s">
        <v>261</v>
      </c>
    </row>
    <row r="5" spans="1:8" ht="72.75" thickBot="1" x14ac:dyDescent="0.3">
      <c r="A5" s="132" t="s">
        <v>49</v>
      </c>
      <c r="B5" s="131"/>
      <c r="C5" s="130" t="s">
        <v>275</v>
      </c>
      <c r="D5" s="104" t="s">
        <v>276</v>
      </c>
      <c r="E5" s="129" t="s">
        <v>260</v>
      </c>
      <c r="F5" s="127">
        <f>'Оценка эффективности'!B23</f>
        <v>1.120225156212157</v>
      </c>
      <c r="G5" s="128">
        <f>'Оценка эффективности'!C12</f>
        <v>1.353242702154674</v>
      </c>
      <c r="H5" s="127">
        <v>0.83</v>
      </c>
    </row>
  </sheetData>
  <mergeCells count="5">
    <mergeCell ref="A1:H1"/>
    <mergeCell ref="A3:B3"/>
    <mergeCell ref="C3:C4"/>
    <mergeCell ref="D3:D4"/>
    <mergeCell ref="E3:E4"/>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7</vt:i4>
      </vt:variant>
    </vt:vector>
  </HeadingPairs>
  <TitlesOfParts>
    <vt:vector size="15" baseType="lpstr">
      <vt:lpstr>Оценка эффективности</vt:lpstr>
      <vt:lpstr>Форма 1</vt:lpstr>
      <vt:lpstr>Форма 2</vt:lpstr>
      <vt:lpstr>форма 3</vt:lpstr>
      <vt:lpstr>Форма 4</vt:lpstr>
      <vt:lpstr>форма 5 </vt:lpstr>
      <vt:lpstr>форма 6</vt:lpstr>
      <vt:lpstr>форма 7</vt:lpstr>
      <vt:lpstr>'форма 3'!OLE_LINK2</vt:lpstr>
      <vt:lpstr>'Форма 1'!Заголовки_для_печати</vt:lpstr>
      <vt:lpstr>'Форма 2'!Заголовки_для_печати</vt:lpstr>
      <vt:lpstr>'форма 3'!Заголовки_для_печати</vt:lpstr>
      <vt:lpstr>'форма 5 '!Заголовки_для_печати</vt:lpstr>
      <vt:lpstr>'Форма 1'!Область_печати</vt:lpstr>
      <vt:lpstr>'Форма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2023-03-15T10:18:37Z</dcterms:modified>
</cp:coreProperties>
</file>