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Оценка эффективности " sheetId="26" r:id="rId1"/>
    <sheet name="Форма 1 " sheetId="25" r:id="rId2"/>
    <sheet name="Форма 2" sheetId="11" r:id="rId3"/>
    <sheet name="форма 3 " sheetId="24" r:id="rId4"/>
    <sheet name="Форма 4" sheetId="13" r:id="rId5"/>
    <sheet name="форма 5 " sheetId="22" r:id="rId6"/>
    <sheet name="форма 6" sheetId="18" r:id="rId7"/>
    <sheet name="форма 7" sheetId="28" r:id="rId8"/>
  </sheets>
  <definedNames>
    <definedName name="OLE_LINK2" localSheetId="3">'форма 3 '!$F$17</definedName>
    <definedName name="_xlnm.Print_Titles" localSheetId="1">'Форма 1 '!$4:$5</definedName>
    <definedName name="_xlnm.Print_Titles" localSheetId="2">'Форма 2'!$4:$6</definedName>
    <definedName name="_xlnm.Print_Area" localSheetId="1">'Форма 1 '!$A$1:$P$24</definedName>
    <definedName name="_xlnm.Print_Area" localSheetId="2">'Форма 2'!$A$1:$G$46</definedName>
  </definedNames>
  <calcPr calcId="144525"/>
</workbook>
</file>

<file path=xl/calcChain.xml><?xml version="1.0" encoding="utf-8"?>
<calcChain xmlns="http://schemas.openxmlformats.org/spreadsheetml/2006/main">
  <c r="C16" i="26" l="1"/>
  <c r="C15" i="26"/>
  <c r="F8" i="11" l="1"/>
  <c r="F7" i="11" s="1"/>
  <c r="E8" i="11"/>
  <c r="F10" i="11"/>
  <c r="E10" i="11"/>
  <c r="F28" i="11"/>
  <c r="F27" i="11"/>
  <c r="E27" i="11"/>
  <c r="E28" i="11"/>
  <c r="O11" i="25"/>
  <c r="N12" i="25"/>
  <c r="M12" i="25"/>
  <c r="L12" i="25"/>
  <c r="N13" i="25"/>
  <c r="M13" i="25"/>
  <c r="L13" i="25"/>
  <c r="L15" i="25"/>
  <c r="L22" i="25"/>
  <c r="C8" i="26" l="1"/>
  <c r="D8" i="26"/>
  <c r="E8" i="26"/>
  <c r="F8" i="26"/>
  <c r="F9" i="26" s="1"/>
  <c r="G8" i="26"/>
  <c r="H8" i="26"/>
  <c r="I8" i="26"/>
  <c r="I9" i="26" s="1"/>
  <c r="I10" i="26" s="1"/>
  <c r="J8" i="26"/>
  <c r="J9" i="26" s="1"/>
  <c r="J10" i="26" s="1"/>
  <c r="K8" i="26"/>
  <c r="L8" i="26"/>
  <c r="M8" i="26"/>
  <c r="C9" i="26"/>
  <c r="C10" i="26" s="1"/>
  <c r="D9" i="26"/>
  <c r="D10" i="26" s="1"/>
  <c r="E9" i="26"/>
  <c r="G9" i="26"/>
  <c r="H9" i="26"/>
  <c r="H10" i="26" s="1"/>
  <c r="E10" i="26"/>
  <c r="G10" i="26"/>
  <c r="A17" i="26"/>
  <c r="C12" i="26" l="1"/>
  <c r="B23" i="26" s="1"/>
  <c r="D23" i="26" s="1"/>
  <c r="F10" i="26"/>
  <c r="G8" i="11" l="1"/>
  <c r="L8" i="25"/>
  <c r="N8" i="25"/>
  <c r="O8" i="25" s="1"/>
  <c r="L9" i="25"/>
  <c r="N9" i="25"/>
  <c r="O10" i="25"/>
  <c r="M11" i="25"/>
  <c r="P13" i="25"/>
  <c r="O13" i="25"/>
  <c r="L14" i="25"/>
  <c r="M14" i="25"/>
  <c r="N14" i="25"/>
  <c r="P14" i="25" s="1"/>
  <c r="L7" i="25"/>
  <c r="L6" i="25" s="1"/>
  <c r="M15" i="25"/>
  <c r="N15" i="25"/>
  <c r="N7" i="25" s="1"/>
  <c r="O16" i="25"/>
  <c r="P16" i="25"/>
  <c r="O17" i="25"/>
  <c r="P17" i="25"/>
  <c r="O18" i="25"/>
  <c r="P18" i="25"/>
  <c r="O19" i="25"/>
  <c r="P19" i="25"/>
  <c r="L20" i="25"/>
  <c r="M20" i="25"/>
  <c r="N20" i="25"/>
  <c r="O21" i="25"/>
  <c r="P21" i="25"/>
  <c r="M22" i="25"/>
  <c r="P22" i="25" s="1"/>
  <c r="N22" i="25"/>
  <c r="O23" i="25"/>
  <c r="P23" i="25"/>
  <c r="O24" i="25"/>
  <c r="P24" i="25"/>
  <c r="O22" i="25" l="1"/>
  <c r="P20" i="25"/>
  <c r="O20" i="25"/>
  <c r="O12" i="25"/>
  <c r="N11" i="25"/>
  <c r="P11" i="25" s="1"/>
  <c r="O9" i="25"/>
  <c r="P15" i="25"/>
  <c r="P12" i="25"/>
  <c r="N6" i="25"/>
  <c r="O6" i="25" s="1"/>
  <c r="O7" i="25"/>
  <c r="L11" i="25"/>
  <c r="O14" i="25"/>
  <c r="O15" i="25"/>
  <c r="I6" i="22" l="1"/>
  <c r="J6" i="22"/>
  <c r="K6" i="22"/>
  <c r="I7" i="22"/>
  <c r="J7" i="22"/>
  <c r="K7" i="22"/>
  <c r="I8" i="22"/>
  <c r="J8" i="22"/>
  <c r="K8" i="22"/>
  <c r="I9" i="22"/>
  <c r="J9" i="22"/>
  <c r="K9" i="22"/>
  <c r="I10" i="22"/>
  <c r="J10" i="22"/>
  <c r="K10" i="22"/>
  <c r="I11" i="22"/>
  <c r="J11" i="22"/>
  <c r="K11" i="22"/>
  <c r="I12" i="22"/>
  <c r="J12" i="22"/>
  <c r="K12" i="22"/>
  <c r="I13" i="22"/>
  <c r="J13" i="22"/>
  <c r="K13" i="22"/>
  <c r="I14" i="22"/>
  <c r="J14" i="22"/>
  <c r="K14" i="22"/>
  <c r="I15" i="22"/>
  <c r="J15" i="22"/>
  <c r="K15" i="22"/>
  <c r="I16" i="22"/>
  <c r="J16" i="22"/>
  <c r="K16" i="22"/>
  <c r="I17" i="22"/>
  <c r="J17" i="22"/>
  <c r="K17" i="22"/>
  <c r="I18" i="22"/>
  <c r="J18" i="22"/>
  <c r="K18" i="22"/>
  <c r="G40" i="11" l="1"/>
  <c r="F38" i="11"/>
  <c r="E38" i="11"/>
  <c r="G30" i="11"/>
  <c r="G20" i="11"/>
  <c r="E18" i="11"/>
  <c r="F15" i="11"/>
  <c r="E15" i="11"/>
  <c r="F14" i="11"/>
  <c r="E14" i="11"/>
  <c r="F13" i="11"/>
  <c r="E13" i="11"/>
  <c r="F12" i="11"/>
  <c r="E12" i="11"/>
  <c r="F11" i="11"/>
  <c r="E11" i="11"/>
  <c r="G12" i="11" l="1"/>
  <c r="G10" i="11"/>
  <c r="G18" i="11"/>
  <c r="G17" i="11"/>
  <c r="G28" i="11"/>
  <c r="G27" i="11"/>
  <c r="E7" i="11"/>
  <c r="G37" i="11"/>
  <c r="G38" i="11"/>
  <c r="G7" i="11" l="1"/>
</calcChain>
</file>

<file path=xl/sharedStrings.xml><?xml version="1.0" encoding="utf-8"?>
<sst xmlns="http://schemas.openxmlformats.org/spreadsheetml/2006/main" count="567" uniqueCount="313">
  <si>
    <t>Rмп</t>
  </si>
  <si>
    <t>Степень достижения целевых показателей (индикаторов) (Rᴍᴨ)</t>
  </si>
  <si>
    <t>Полнота использования запланированных на реализацию МП средств (Dᴍᴨ)</t>
  </si>
  <si>
    <t>Тенденция развития*</t>
  </si>
  <si>
    <t>Ri</t>
  </si>
  <si>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</si>
  <si>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</si>
  <si>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соисполнители</t>
  </si>
  <si>
    <t>Код бюджетной классификации</t>
  </si>
  <si>
    <t>Расходы бюджета муниципального образования, тыс. рублей</t>
  </si>
  <si>
    <t>Кассовые расходы, %</t>
  </si>
  <si>
    <t>МП</t>
  </si>
  <si>
    <t>Пп</t>
  </si>
  <si>
    <t>ОМ</t>
  </si>
  <si>
    <t>М</t>
  </si>
  <si>
    <t>ГРБС</t>
  </si>
  <si>
    <t>Рз</t>
  </si>
  <si>
    <t>Пр</t>
  </si>
  <si>
    <t>ЦС</t>
  </si>
  <si>
    <t>ВР</t>
  </si>
  <si>
    <t>Кассовое исполнение на конец отчетного периода</t>
  </si>
  <si>
    <t>Всего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</si>
  <si>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</si>
  <si>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</si>
  <si>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</si>
  <si>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Отношение фактических расходов к оценке расходов, %</t>
  </si>
  <si>
    <t>Показатель применения меры</t>
  </si>
  <si>
    <t>Фактические расходы на отчетную дату</t>
  </si>
  <si>
    <t xml:space="preserve">Наименование муниципальной услуги (работы) </t>
  </si>
  <si>
    <t>Наименование показателя</t>
  </si>
  <si>
    <t>Единица измерения</t>
  </si>
  <si>
    <t>Значение показателя объема муниципальной услуги</t>
  </si>
  <si>
    <t xml:space="preserve">Расходы бюджета муниципального образования "Завьяловский район" на оказание муниципальной услуги (выполнение работы), тыс. рублей </t>
  </si>
  <si>
    <t>План</t>
  </si>
  <si>
    <t>Факт</t>
  </si>
  <si>
    <t>Относительное отклонение, %</t>
  </si>
  <si>
    <t>Кассовое исполнение на конец отчетного года</t>
  </si>
  <si>
    <t>__________________________</t>
  </si>
  <si>
    <t>Управление культуры, спорта и молодёжной политики</t>
  </si>
  <si>
    <t>«Создание условий для устойчивого экономического развития муниципального образования «Завьяловский район» на 2015 - 2021 годы»</t>
  </si>
  <si>
    <t>Управление финансов</t>
  </si>
  <si>
    <t>08</t>
  </si>
  <si>
    <t>Управление экономического развития и сельского хозяйства</t>
  </si>
  <si>
    <t>Управление строительства и муниципального хозяйства</t>
  </si>
  <si>
    <t>Сводная бюджетная роспись на 1 января отчетного года</t>
  </si>
  <si>
    <t>Сводная бюджетная роспись на отчетную дату</t>
  </si>
  <si>
    <t>К плану на 1 января отчетного года</t>
  </si>
  <si>
    <t>К плану на отчетную дату</t>
  </si>
  <si>
    <r>
      <t>Оценка расходов согласно муниципальной программе и сводной бюджетной росписи на отчетную дату</t>
    </r>
    <r>
      <rPr>
        <sz val="10"/>
        <rFont val="Calibri"/>
        <family val="2"/>
        <charset val="204"/>
      </rPr>
      <t>*</t>
    </r>
  </si>
  <si>
    <t>05</t>
  </si>
  <si>
    <t>Профилактика ВИЧ-инфекции, вирусных гепатитов В и С</t>
  </si>
  <si>
    <t>Управление культуры, спорта, молодёжной политики и архивного дела</t>
  </si>
  <si>
    <t>04</t>
  </si>
  <si>
    <t>0500361520</t>
  </si>
  <si>
    <t>612</t>
  </si>
  <si>
    <t>Реализация специальных проектов по профилактике и предупреждению распространения ВИЧ-инфекции и вирусных гепатитов В и С для педаготов и молодежной ауддитории в образовательных организациях, учреждениях культуры, в том числесовместно с социально ориентированными некоммерческими общественными организациями, волонтерскими и религиозными объединениями</t>
  </si>
  <si>
    <t>Управление образования</t>
  </si>
  <si>
    <t>07</t>
  </si>
  <si>
    <t>09</t>
  </si>
  <si>
    <t>0500300000</t>
  </si>
  <si>
    <t>1</t>
  </si>
  <si>
    <t>Профилактика нифекционных заболеваний, включая имуннпрофилактику</t>
  </si>
  <si>
    <t>0500200000</t>
  </si>
  <si>
    <t>0500261510</t>
  </si>
  <si>
    <t>244</t>
  </si>
  <si>
    <t>Администрация МО "Муниципальный округ Завьяловский район Удмуртской Республики"</t>
  </si>
  <si>
    <t>02</t>
  </si>
  <si>
    <t>03</t>
  </si>
  <si>
    <t>Проведение профилактических мероприятий по предупреждению распространения прородно-очаговых инфекций</t>
  </si>
  <si>
    <t>0500100000</t>
  </si>
  <si>
    <t>01</t>
  </si>
  <si>
    <t>Развитие системы профилактики неэнфекционных, социально значимых заболеваний и формирование здорового образа жизни населения</t>
  </si>
  <si>
    <t>0500161500</t>
  </si>
  <si>
    <t>Расходы на информационно-коммуникационную кампанию, организацию и проведение социологических мониторингов по профилактике неинфекционных заболеваний</t>
  </si>
  <si>
    <t>Расходы на информационно-коммуникационную кампанию, реализацию социальных проектов по профилактике неинфекционных заболеваний</t>
  </si>
  <si>
    <t>0500161510</t>
  </si>
  <si>
    <t>Расходы на информационно-коммуникационную кампанию, реализацию специальных проектов по профилактике ВИЧ-инфекции, вирусных гепатотов В и С</t>
  </si>
  <si>
    <t>0500161520</t>
  </si>
  <si>
    <t>в том числе: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</si>
  <si>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</si>
  <si>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</si>
  <si>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</si>
  <si>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субвенции из бюджетов муниципальных - образований сельских поселений </t>
  </si>
  <si>
    <t>средства бюджетов других уровней бюджетной системы Российской Федерации</t>
  </si>
  <si>
    <t>иные источники</t>
  </si>
  <si>
    <t>Бюджет Завьяловского района</t>
  </si>
  <si>
    <t xml:space="preserve">собственные средства </t>
  </si>
  <si>
    <t>Всего:</t>
  </si>
  <si>
    <t>бюджет Завьяловского района</t>
  </si>
  <si>
    <t xml:space="preserve"> «Реализация демографической и социальной политики на территории Завьяловского района</t>
  </si>
  <si>
    <t>2</t>
  </si>
  <si>
    <t>3</t>
  </si>
  <si>
    <t>Муниципальные задания на оказание муниципальных услуг, выполнение муниципальных работ муниципальными учреждениями муниципального образования "Муниципальный округ Завьяловский район Удмуртской Республики" муниципальной программы не доводятся</t>
  </si>
  <si>
    <t>Наименование подпрограммы,               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</si>
  <si>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</si>
  <si>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</si>
  <si>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</si>
  <si>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</si>
  <si>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</si>
  <si>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</si>
  <si>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>Развитие системы профилактики неинфекционных, социально значимых заболеваний и формирование здорового образа жизни населения</t>
  </si>
  <si>
    <t>Мероприятия, направленные на улучшение демографической ситуации</t>
  </si>
  <si>
    <t>Сохранение стабильного уровня рождаемости и положительного естественного прироста населения в районе</t>
  </si>
  <si>
    <t>Проведение медицинских профилактических осмотров несовершеннолетних с целью раннего выявления отклонений здоровья с последующим выполнением программ лечения</t>
  </si>
  <si>
    <t>БУЗ УР «Завьяловская районная больница МЗ УР» (по согласованию</t>
  </si>
  <si>
    <t>В течение года</t>
  </si>
  <si>
    <t>Раннее выявление отклонений здоровья подрастающего поколения и, как следствие, повышение эффективности дальнейшего лечения</t>
  </si>
  <si>
    <t>Обследование беременных женщин высокой группы риска с последующим выполнением программ лечения</t>
  </si>
  <si>
    <t>Увеличение числа рождений</t>
  </si>
  <si>
    <t>0</t>
  </si>
  <si>
    <t>Организация работы кабинетов предабортного консультирования в женской консультации БУЗ УР «Завьяловская районная больница МЗ УР»</t>
  </si>
  <si>
    <t>Снижение числа абортов, увеличение доли женщин, отказавшихся сделать аборт, от общего количества женщин, желающих сделать аборт</t>
  </si>
  <si>
    <t>Организация и проведение информационных бесед с воспитанниками дошкольных образовательных организаций, учащимися образовательных организаций, их родителями, педагогами по вопросам сохранения репродуктивного здоровья, профилактики абортов и нежелательной беременности, эффективных методов контрацепции</t>
  </si>
  <si>
    <t>БУЗ УР «Завьяловская районная больница МЗ УР» (по согласованию)                                                     Управление образования</t>
  </si>
  <si>
    <t>Снижение числа абортов, а также количества нежелательных беременностей, уменьшение количества несовершеннолетних матерей, формирование культуры в сфере полового воспитания несовершеннолетних</t>
  </si>
  <si>
    <t>Организация работы кабинета по сохранению репродуктивного здоровья  в женской консультации, проведение консультирования женщин, девочек-подростков и семейных пар по сохранению репродуктивного здоровья, подготовке к беременности и родам, профилактике абортов и профилактике отказов родителей от новорожденных детей</t>
  </si>
  <si>
    <t>Снижение числа абортов, в том числе при первой беременности, профилактика нежеланной беременности, сохранение репродуктивного здоровья, профилактиа отказов от новорожденных и смертности от несчастных случаев у младенцев, уменьшение количества несовершеннолетнх матерей</t>
  </si>
  <si>
    <t>Направление на экстракорпоральное оплодотворение семей, страдающих бесплодием, за счет средств базовой программы обязательного медицинского страхования</t>
  </si>
  <si>
    <t>БУЗ УР «Завьяловская районная больница МЗ УР» (по согласованию)                Управление семьи, материнства, детства и социальной поддержки населения</t>
  </si>
  <si>
    <t>Выполнение циклов экстракорпорального оплодотворения за счет обязательного медицинского страхования не менее 5 в год</t>
  </si>
  <si>
    <t xml:space="preserve">Организация деятельности клубов «молодых семей» с целью популяризации семейных ценностей, формирования навыков ответственного родительства на базе учреждений культуры в сельских поселениях с возможностью общения семей между собой в вопросах воспитания, и с  медицинскими работниками, семейными, перинатальными  психологами, специалистами социальных служб  </t>
  </si>
  <si>
    <t>БУЗ УР «Завьяловская районная больница МЗ УР» (по согласованию)                 Управление семьи, материнства, детства и социальной поддержки населения                                Управление культуры, спорта, молодежной политики и архивного дела</t>
  </si>
  <si>
    <t>Снижение числа абортов, а также количества нежелательных беременностей, повышение родительских компетенций в вопросах воспитания детей, полноценного ухода за ними, снижение количества случаев детской смертности от внешних причин</t>
  </si>
  <si>
    <t>Создание межведомственной рабочей группы специалистов для оказания  медико-социальной помощи беременным женщинам, решившим сделать аборт, имеющим намерение отказаться от ребенка, страдающим от домашнего насилия;  родителям, находящимся в трудной жизненной ситуации, специалистам, работающим с семьями, признанными находящимися в социально-опасном положении</t>
  </si>
  <si>
    <t xml:space="preserve">Увеличение количества женщин,  отказавшихся от аборта до 11 % от обратившихся с намерением сделать аборт до 12 недель беременностибеременности
Уменьшение количества абортов
Снижение количества детей, от которых отказались кровные родители
Снижение количества семей, признанных в социально-опасном положении
Снижение количества правонарушений (преступлений), совершенных в отношение несовершеннолетних
Создание системы работы по медико-социально-психологическому сопровождению семей и детей, оказавшихся с трудной жизненной ситуации 
</t>
  </si>
  <si>
    <t>Мероприятия, направленные на профилактику смертности</t>
  </si>
  <si>
    <t>Профилактика смертности детей от «внешних» причин (ДТП, утопления, несчастные случаи, суициды, отравления)</t>
  </si>
  <si>
    <t xml:space="preserve">Управление образования
Управление культуры, спорта, молодежной политики и архивного дела
Управление семьи, материнства, детства и социальной поддержки населения
БУЗ УР «Завьяловская районная больница МЗ УР» (по согласованию)
</t>
  </si>
  <si>
    <t>Снижение количества случаев детской смертности до нуля</t>
  </si>
  <si>
    <t>Проведение гражданам старше трудоспособного возраста из групп риска, проживающих в учреждениях социального типа, вакцинации против пневмококковой инфекции</t>
  </si>
  <si>
    <t xml:space="preserve">БУЗ УР «Завьяловская районная больница МЗ УР» (по согласованию)
КЦСОН Завьяловского района
</t>
  </si>
  <si>
    <t xml:space="preserve">Не менее 95 % процентов лиц старше трудоспособного возраста из группы риска, проживающих в учреждениях социального типа охвачены вакцинацией к концу 2024 года
</t>
  </si>
  <si>
    <t xml:space="preserve">Проведение диспансеризации и профилактических осмотров
Работа с группами риска
Работа со «Старшим поколением» (диспансеризация, активные выходы врачей на дом, гериатрическая помощь)
</t>
  </si>
  <si>
    <t>Планируется охватить 100 % населения (снижение смертности населения)</t>
  </si>
  <si>
    <t>Проведение дополнительных скринингов лицам старше 65 лет, проживающих в сельской местности, на выявление отдельных социально-значимых заболеваний, оказывающих вклад в структуру смертности населения с возможностью доставки лиц в медицинские организации</t>
  </si>
  <si>
    <t>Охват 90 % лиц старше трудоспособного возраста профилактическими осмотрами, включая диспансеризацию, к концу 2024 года</t>
  </si>
  <si>
    <t>Организация долговременного ухода за гражданами пожилого возраста и инвалидами. Сбалансированное социальное обслуживание и медицинская помощь на дому в полустационарной и стационарной форме, в том числе служба сиделок</t>
  </si>
  <si>
    <t>КЦСОН Завьяловского района</t>
  </si>
  <si>
    <t xml:space="preserve">Сохранение независимости, самостоятельности, автономности человека
Достижение максимально возможного качества жизни и сохранение жизненных потребностей для людей, частично или полностью утративших способность к самостоятельному уходу
Поддержка родственников и людей, осуществляющих уход
Развитие стационарозамеща-
ющих технологий
Увеличение    ожидаемой продолжительности здоровой жизни
</t>
  </si>
  <si>
    <t>Выявление семей с признаками социального неблагополучия, в которых дети или взрослые демонстрируют признаки суицидального поведения. Проведения индивидуальной профилактической работы с членами семей</t>
  </si>
  <si>
    <t xml:space="preserve">Управление образования
Управление семьи, материнства, детства и социальной поддержки населения
КЦСОН Завьяловского района
</t>
  </si>
  <si>
    <t>Снижение количества суицидов среди взрослого населения, недопущение попыток суицида среди несовершеннолетних</t>
  </si>
  <si>
    <t>Организация деятельности межведомственной бригады по оказанию психолого-педагогической помощи несовершеннолетним, совершившим попытку суицида, и их семьям</t>
  </si>
  <si>
    <t xml:space="preserve">Управление образования
БУЗ УР «Завьяловская районная больница МЗ УР» (по согласованию)
Члены межведомственной бригады
</t>
  </si>
  <si>
    <t>Профилактика суицидального поведения у несовершеннолетних, недопущение случаев завершенных суицидов среди несовершеннолетних</t>
  </si>
  <si>
    <t>Совершенствование службы медицинской профилактики, укрепление общественного здоровья в том числе:</t>
  </si>
  <si>
    <t>Проведение профилактических осмотров несовершеннолетних и диспансеризации определенных групп детского населения</t>
  </si>
  <si>
    <t>БУЗ УР «Завьяловская РБ МЗ УР» (по согласованию)</t>
  </si>
  <si>
    <t xml:space="preserve">Выполнение утвержденного плана на 100 % 
Ежегодных охват детского населения не менее 80 % от количества детей, подлежащих диспансеризации
</t>
  </si>
  <si>
    <t>Выполнение плана диспансеризации и профосмотров среди взрослого трудоспособного населения</t>
  </si>
  <si>
    <t>Своевременное выявление заболеваний</t>
  </si>
  <si>
    <t>Проведение Форума Советов женщин и Советов отцов по теме «Женское и  мужское здоровье – залог здоровья будущих поколений»</t>
  </si>
  <si>
    <t xml:space="preserve">Управление культуры, спорта, молодежной политики и архивного дела
Управление образования
Управление семьи, материнства, детства и социальной поддержки населения
БУЗ УР «Завьяловская РБ МЗ УР» (по согласованию)
</t>
  </si>
  <si>
    <t>Привлечение внимания и вовлечение представителей  общественных объединений в решение задач национального проекта «Демография», к участию в широкой информационной кампании с населением по проблемным вопросам демографической политики</t>
  </si>
  <si>
    <t>Вовлечение организаций всех типов в участии сотрудников в корпоративных программах, направленных на укрепление здоровья</t>
  </si>
  <si>
    <t xml:space="preserve">Управление экономического развития и сельского хозяйства
Управление культуры, спорта, молодежной политики и архивного дела
Управление образования
управление семьи, материнства, детства и социальной поддержки населения
БУЗ УР «Завьяловская РБ МЗ УР» (по согласованию)
</t>
  </si>
  <si>
    <t>Увеличение доли жителей района, ведущих здоровый образ жизни, привлечение внимания работодателей к вопросу сохранения здоровья сотрудников в трудовых коллективах</t>
  </si>
  <si>
    <t xml:space="preserve">Развитие информационно-коммуникационной пропагандистской кампании, направленной на информирование населения по вопросам предупреждения развития факторов риска неинфекционных заболеваний, доступных мер профилактики социально значимых инфекций, сокращения потребления алкоголя и табака, здорового питания, в том числе:
а) разработка и поддержка Интернет-ресурсов по вопросам формирования здорового образа жизни, в том числе официального сайта муниципального образования «Муниципальный округ Завьяловский район Удмуртской Республики»;
б) разработка и размещение в общественных местах, торговых центрах, на транспорте, в медицинских организациях, в иных организациях и на предприятиях района социальной рекламы по вопросам профилактики факторов риска развития неинфекционных и социально значимых заболеваний, сокращения потребления алкоголя и табака, здорового питания, прививания навыков физической культуры;
в) изготовление и тиражирование для населения, медицинских работников и специалистов, работающих в области профилактики, полиграфической продукции по вопросам формирования здорового образа жизни, включая вопросы здорового питания и прививания навыков физической культуры;
г) проведение конкурсов среди образовательных учреждений и трудовых коллективов по вопросам профилактики неинфекционных и социально значимых заболеваний, формирования здорового образа жизни, сокращения потребления алкоголя и табака, принципов здорового питания и повышения физической активности;
д) проведение информационно-образовательных кампаний, массовых скрининговых акций по вопросам формирования здорового образа жизни, включая сокращение потребления алкоголя и табака, соблюдение принципов здорового питания, повышение физической активности
</t>
  </si>
  <si>
    <t xml:space="preserve">БУЗ УР «Завьяловская РБ МЗ УР» (по согласованию)
Управление культуры, спорта,  молодежной политики и архивного дела
Управление образования
управление семьи, материнства, детства и социальной поддержки населения
</t>
  </si>
  <si>
    <t xml:space="preserve">Уровень информированности населения по вопросам профилактики сердечно-сосудистых заболеваний, онкологических заболеваний, туберкулеза увеличится,
уровень информированности населения по вопросам здорового образа жизни, рациональному питанию, двигательной активности, потреблению алкоголя и табака увеличится, распространенность потребления табака среди взрослого населения снизится, распространенность низкой физической активности среди взрослого населения снизится
</t>
  </si>
  <si>
    <t>Организация и проведение социологических мониторингов по вопросам информированности населения и распространенности на территории района факторов риска на развитие неинфекционных и социально значимых заболеваний, потребления алкоголя и табака, немедицинского потребления психоактивных веществ</t>
  </si>
  <si>
    <t xml:space="preserve">Управление семьи, материнства, детства и социальной поддержки населения
Управление культуры, спорта,  молодежной политики и архивного дела
БУЗ УР «Завьяловская РБ МЗ УР» (по согласованию)
Управление семьи, материнства, детства и социальной поддержки населения
Управление культуры, спорта,  молодежной политики и архивного дела
БУЗ УР «Завьяловская РБ МЗ УР» (по согласованию)
</t>
  </si>
  <si>
    <t>Выявление объективных факторов, влияющих на уровень заболеваемости населения с целью планирования профилактической работы</t>
  </si>
  <si>
    <t>Повышение образовательного уровня специалистов, работающих в области профилактики</t>
  </si>
  <si>
    <t xml:space="preserve">Управление образования
БУЗ УР «Завьяловская РБ МЗ УР» (по согласованию)
Управление семьи, материнства, детства и социальной поддержки населения
Управление культуры, спорта,  молодежной политики и архивного дела
</t>
  </si>
  <si>
    <t xml:space="preserve">Повышение эффективности
профилактической работы
</t>
  </si>
  <si>
    <t>Совершенствование и расширение направлений школ здоровья, действующих в лечебном учреждении района</t>
  </si>
  <si>
    <t>Повышение уровня профилактической работы с населением</t>
  </si>
  <si>
    <t>Введение института уполномоченного по правам детей-инвалидов при Администрации МО. Создание общественного объединения родителей, в семьях которых воспитываются дети с ограниченными возможностями здоровья</t>
  </si>
  <si>
    <t xml:space="preserve">Администрация МО
Управление семьи, материнства, детства и социальной поддержки населения
</t>
  </si>
  <si>
    <t>Выявление основных проблем семей с детьми, имеющими ограниченные возможности здоровья, поддержка семей, профилактика детской смертности</t>
  </si>
  <si>
    <t>Развитие деятельности спортивных клубов при образовательных организациях и учреждениях культуры, спорта и молодежной политики, направленной на увеличение охвата жителей района всех возрастов</t>
  </si>
  <si>
    <t xml:space="preserve">Администрация МО
Управление образования
Управление культуры, спорта,  молодежной политики и архивного дела
</t>
  </si>
  <si>
    <t>Увеличение охвата жителей района физической культурой и спортом, выполнение плановых показателей регионального проекта</t>
  </si>
  <si>
    <t>Профилактика инфекционных заболеваний, включая иммунопрофилактику</t>
  </si>
  <si>
    <t>Совершенствование межведомственного взаимодействия на уровне санитарно-противоэпидемической комиссии Администрации МО по вопросам профилактики факторов риска развития инфекционных заболеваний</t>
  </si>
  <si>
    <t>Члены санитарно-эпидемиологической комиссии</t>
  </si>
  <si>
    <t>Выявление объективных факторов, влияющих на уровень заболеваемости населения, с целью планирования профилактической работы</t>
  </si>
  <si>
    <t>Проведение профилактических мероприятий по предупреждению распространения природно-очаговых инфекций</t>
  </si>
  <si>
    <t xml:space="preserve">Управление образования
БУЗ УР «Завьяловская РБ МЗ УР» (по согласованию)
Территориальные органы Администрации МО
</t>
  </si>
  <si>
    <t>Снижение уровня заболеваемости природно-очаговыми инфекциями</t>
  </si>
  <si>
    <t>Содействие в реализации мероприятий по иммунизации населения в рамках Национального календаря профилактических прививок и вакцинации по эпидемиологическим показаниям</t>
  </si>
  <si>
    <t xml:space="preserve">БУЗ УР «Завьяловская РБ МЗ УР» (по согласованию)
Управление культуры, спорта и молодежной политики
Управление образования
управление семьи, материнства,
детства и социальной поддержки населения
</t>
  </si>
  <si>
    <t>Снижение уровня инфекционной заболеваемости</t>
  </si>
  <si>
    <t>Развитие информационно-коммуникационной кампании с целью повышения уровня информированности населения по вопросам безопасности и необходимости проведения иммунизации как основного инструмента снижения уровня инвалидизации и смертности населения от иммуноуправляемых инфекций</t>
  </si>
  <si>
    <t xml:space="preserve">БУЗ УР «Завьяловская РБ МЗ УР» (по согласованию)
Управление образования
управление семьи, материнства, детства и социальной поддержки населения
</t>
  </si>
  <si>
    <t>Снижение уровня инвалидизации и смертности населения от иммуноуправляемых инфекций</t>
  </si>
  <si>
    <t>Проведение постоянно действующей информационно-разъяснительной кампании, направленной на информирование населения по вопросам предупреждения распространения и доступных мер профилактики ВИЧ-инфекции через средства массовой информации</t>
  </si>
  <si>
    <t xml:space="preserve">БУЗ УР «Завьяловская РБ МЗ УР» (по согласованию)
Управление образования
управление семьи, материнства, детства и социальной поддержки населения
Управление культуры, спорта, молодежной политики и архивного дела
</t>
  </si>
  <si>
    <t>Снижение уровня заболеваемости ВИЧ-инфекцией</t>
  </si>
  <si>
    <t>Реализация специальных проектов по профилактике и предупреждению распространения ВИЧ-инфекции и вирусных гепатитов B и C для педагогов и молодежной аудитории в  образовательных организациях, учреждениях культуры</t>
  </si>
  <si>
    <t xml:space="preserve">Управление образования
Управление культуры, спорта, молодежной политики и архивного дела
управление семьи, материнства, детства и социальной поддержки населения
</t>
  </si>
  <si>
    <t>Повышение эффективности профилактической работы</t>
  </si>
  <si>
    <t>Разработка, тиражирование и распространение среди населения, в том числе в группах высокого риска, полиграфической продукции по вопросам профилактики и предупреждения ВИЧ-инфекции, разработка, тиражирование методических рекомендаций, информационных бюллетеней, брошюр, памяток по вопросам профилактики и предупреждения ВИЧ-инфекции для медицинских специалистов</t>
  </si>
  <si>
    <t xml:space="preserve">БУЗ УР «Завьяловская РБ МЗ УР» (по согласованию),
управление семьи, материнства, детства и социальной поддержки населения
Управление культуры, спорта,  молодежной политики и архивного дела
</t>
  </si>
  <si>
    <t>Уровень информированности населения по вопросам здорового образа жизни увеличится</t>
  </si>
  <si>
    <t>Количество чел.</t>
  </si>
  <si>
    <t>%</t>
  </si>
  <si>
    <t xml:space="preserve">Доля граждан пожилого возраста, охваченных профилактическими
осмотрами, включая диспансеризацию
</t>
  </si>
  <si>
    <t>Количество граждан пожилого возраста, вовлеченных в популярные формы активного долголетия</t>
  </si>
  <si>
    <t xml:space="preserve">Доля граждан, систематически занимающихся физической культурой и
спортом, в том числе: 
среди детей и молодежи, 
среди граждан среднего возраста, среди граждан старшего возраста
</t>
  </si>
  <si>
    <t>Доля граждан, ведущих здоровый образ жизни</t>
  </si>
  <si>
    <t>На 1000 чел. населения</t>
  </si>
  <si>
    <t>На 1000 чел. родившихся живыми</t>
  </si>
  <si>
    <t>Количество родившихся на 1000 чел. населения</t>
  </si>
  <si>
    <t>Уровень рождаемости</t>
  </si>
  <si>
    <t>Обоснование отклонений значений целевого показателя (индикатора) на конец отчетного периода</t>
  </si>
  <si>
    <t>Темп роста к уровню прошлого года, %</t>
  </si>
  <si>
    <t>Относительное отклонение факта от плана, %</t>
  </si>
  <si>
    <t xml:space="preserve">Абсолютное отклонение факта от плана </t>
  </si>
  <si>
    <t>Значения целевого показателя (индикатора)</t>
  </si>
  <si>
    <t>Наименование целевого показателя (индикатора)</t>
  </si>
  <si>
    <t>№ п/п</t>
  </si>
  <si>
    <t>Коды аналитической программной классификации</t>
  </si>
  <si>
    <r>
      <t xml:space="preserve">Форма 5. </t>
    </r>
    <r>
      <rPr>
        <sz val="12"/>
        <color indexed="8"/>
        <rFont val="Times New Roman"/>
        <family val="1"/>
        <charset val="204"/>
      </rPr>
      <t xml:space="preserve">Отчет о достигнутых значениях целевых показателей (индикаторов) муниципальной программы «Сохранение здоровья и формирование здорового образа жизни населения Завьяловского района на 2022 – 2025 годы» </t>
    </r>
  </si>
  <si>
    <t>Суть изменений (краткое изложение)</t>
  </si>
  <si>
    <t>Номер</t>
  </si>
  <si>
    <t>Дата принятия</t>
  </si>
  <si>
    <t>Вид правового акта</t>
  </si>
  <si>
    <r>
      <t>Форма 6.</t>
    </r>
    <r>
      <rPr>
        <sz val="12"/>
        <color indexed="8"/>
        <rFont val="Times New Roman"/>
        <family val="1"/>
        <charset val="204"/>
      </rPr>
      <t xml:space="preserve"> Сведения о внесенных за отчетный период изменениях в муниципальную программу «Сохранение здоровья и формирование здорового образа жизни населения Завьяловского района на 2022 – 2025 годы» </t>
    </r>
  </si>
  <si>
    <t>Администрация МО, БУЗ УР «Завьяловская РБ МЗ УР»</t>
  </si>
  <si>
    <t>DМП</t>
  </si>
  <si>
    <t>RМП</t>
  </si>
  <si>
    <t>ЭМП</t>
  </si>
  <si>
    <t>Полнота использования запланированных средств муниципальной программы (подпрограммы</t>
  </si>
  <si>
    <t>Степень достижения целевых показателей  муниципальной программы (подпрограммы) (результативность)</t>
  </si>
  <si>
    <t xml:space="preserve">Эффективность реализации муниципальной программы (подпрограммы) </t>
  </si>
  <si>
    <t>Ответственный исполнитель</t>
  </si>
  <si>
    <t>Координатор</t>
  </si>
  <si>
    <t>Муниципальная программа, подпрограмма</t>
  </si>
  <si>
    <t>Сохранение здоровья и формирование здорового образа жизни населения Завьяловского района на 2022-2025 годы</t>
  </si>
  <si>
    <t>Форма 1. ОТЧЕТ об использовании бюджетных ассигнований бюджета муниципального образования "Завьяловский район" на реализацию муниципальной программы "Сохранение здоровья и формирование здорового образа жизни населения Завьяловского района на 2022-2025 годы"</t>
  </si>
  <si>
    <t xml:space="preserve">Постановление Администрации МО "Муниципальный округ Завьяловский район Удмуртской Республики" </t>
  </si>
  <si>
    <t>«Сохранение здоровья и формирование здорового образа жизни населения Завьяловского района на 2022-2025 годы»</t>
  </si>
  <si>
    <t>Заместитель главы Администрации муниципального образования "Муниципальный округ Завьяловский район Удмуртской Республики" по социальному комплексу</t>
  </si>
  <si>
    <t xml:space="preserve">Оценка эффективности муниципальной программы составляется с учетом всех целевых показателей и мероприятий подпрограмм и программы в целом. </t>
  </si>
  <si>
    <t>Эффективность реализации муниципальной программы (Эᴍᴨ)</t>
  </si>
  <si>
    <t>к=0,85</t>
  </si>
  <si>
    <t>Поправочный коэффициент</t>
  </si>
  <si>
    <t xml:space="preserve">     * Если фактический показатель должен увеличиться относительно планового, то ставим 1; если фактический показатель должен уменьшиться, то ставим 0.</t>
  </si>
  <si>
    <t>05.0.8</t>
  </si>
  <si>
    <t>05.0.7</t>
  </si>
  <si>
    <t>05.0.6</t>
  </si>
  <si>
    <t>05.0.5</t>
  </si>
  <si>
    <t>05.0.4</t>
  </si>
  <si>
    <t>05.0.3</t>
  </si>
  <si>
    <t>05.0.2</t>
  </si>
  <si>
    <t>05.0.1</t>
  </si>
  <si>
    <t>Критерии оценки эффективности муниципальной программы</t>
  </si>
  <si>
    <t>05.0.9</t>
  </si>
  <si>
    <t>05.0.10</t>
  </si>
  <si>
    <t>05.0.11</t>
  </si>
  <si>
    <t>Факт на начало отчетного периода (за 2022 год)</t>
  </si>
  <si>
    <t>План на конец отчетного (текущего) года (2023 год)</t>
  </si>
  <si>
    <t>Факт на конец отчетного периода (2023 год)</t>
  </si>
  <si>
    <t>смертность мужчин в возрасте 16-59 лет</t>
  </si>
  <si>
    <t>смертность женщин в возрасте 16-54 лет</t>
  </si>
  <si>
    <t>Уровень смертности от всех причин, в том числе</t>
  </si>
  <si>
    <t>Уровень младенческой смертности, не достигших 1 года</t>
  </si>
  <si>
    <t>Уровень смертность среди взрослого населения в результате суицида</t>
  </si>
  <si>
    <t>Охват диспансеризацией взрослого населения</t>
  </si>
  <si>
    <t xml:space="preserve"> Охват диспансеризацией детского населения</t>
  </si>
  <si>
    <t>Количество жителей района, обратившихся  в медицинские организации по вопросам здорового образа жизни</t>
  </si>
  <si>
    <t>Факт на начало отчетного периода (за прошлый год) 2022</t>
  </si>
  <si>
    <t>Факт на конец отчетного периода 2023</t>
  </si>
  <si>
    <t>946 родившихся</t>
  </si>
  <si>
    <t>758 человек</t>
  </si>
  <si>
    <t>211 мужчин</t>
  </si>
  <si>
    <t>29 женщин</t>
  </si>
  <si>
    <t>1 ребенок</t>
  </si>
  <si>
    <t>21 человек</t>
  </si>
  <si>
    <t>1148 жителей</t>
  </si>
  <si>
    <t>175 в семьях и 90 в интернате</t>
  </si>
  <si>
    <t>21572 человека</t>
  </si>
  <si>
    <t>8874 пожилых граждан</t>
  </si>
  <si>
    <t>за 2023 год</t>
  </si>
  <si>
    <t xml:space="preserve">2020-2026 годы </t>
  </si>
  <si>
    <t xml:space="preserve">По профилактике ВИЧ/СПИД специалистами по работе с молодежью проведено всего мероприятий – 19, Охват (в т.ч. учетники) – 754 (3). 
В декабре в образовательных учреждениях прошла традиционная акция "День борьбы со СПИДом  приняли участие в акции  -  1975 человек.В Каменской школе прошла профилактическая интеллектуально-познавательная викторина, реализуемая в рамках республиканского проекта «Равный равному», приуроченная Всемирному Дню борьбы со СПИДом», охват - 240 человек. Впервые был проведен I республиканский Профилактический диктант где затронуто 6 профилактических тем, одна из которых посвящена борьбе со СПИДом, охват - 1245 человек.
</t>
  </si>
  <si>
    <t>В декабре школами на страницах ВК размещена инфлормация по акции "День борьбы со СПИДом", 702 просмотра</t>
  </si>
  <si>
    <t>Для прививания населения приглашаются бригады врачей  на культурно-массовые мероприятия. Призывы размещаются в социальных сетях</t>
  </si>
  <si>
    <t xml:space="preserve">Школьные спортивные клубы созданы во всех школах. Доля населения Завьяловского района, привлеченной к занятиям физической культурой и спортом, составила 53,82 % (2023 год) при том, что цель доведение к 2024 году до 55% доли граждан, систематически занимающихся физической культурой и спортом, в том числе среди детей и молодежи - не менее 82,2%, среди граждан среднего возраста - не менее 64,3%, среди граждан старшего возраста - не менее 5,8% 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Среди детей и молодежи охват составляет 85,0 % ( на 2023 год).  К занятиям привлечены 51,22 % жителей среднего возраста (женщины от 30 до 54 лет, мужчины от 30 до 59 лет)  и 14,44 % пожилых граждан. За 2023 год организовано и проведено 39 спортивных мероприятия районного уровня с количеством принявших участие 4337 человек и  физкультурно-массовых и спортивных мероприятий в муниципальных образования сельских поселениях проведено 569 мероприятий с количеством участников 26501 человек. За 2023 год муниципальным автономным учреждением «физкультурно-спортивный клуб «Урожай» проведено 3286 секций из за планированных 3286 секций по таким видам, как – волейбол (мужской), волейбол (женский), хоккей, футбол, лапта (женская), лапта (мужская), баскетбол (мужской), легкая атлетика, лыжные гонки, полиатлон, настольный теннис. За 2023 год вовлечено к выполнению нормативов и тестирование уровня физической подготовленности всех категорий и групп населения (на базе действующего Центра тестирования) 900 человек из них выполнили на знак 781 человек (86,77%). </t>
  </si>
  <si>
    <t xml:space="preserve">В 2023 году Центром тестирования организован и проведен районный фестиваль ГТО среди работников образовательных учреждений и Управления образования Завьяловского района. В данном мероприятии приняло 250 человек. Также 8 человек приняли участии в Фестивале ГТО среди трудовых коллективов государственных гражданских служащих РФ и муниципальных служащих в УР. </t>
  </si>
  <si>
    <t xml:space="preserve">В течение данного периода психологом - куратором авьяловского района по работе с кризисными состояниями  проведено 23 очных консультаций с родителями и их несовершеннолетними детьми, состоящими на учете в КДНиЗП Завьяловского р-на.      По фактам попыток суицида совершены выезды на Совхозную и Хохряковскую, Ягульскую, Завьяловскую территории.                     </t>
  </si>
  <si>
    <t>В 2023 году в филиале не задействована форма обслуживания по системе долговременного ухода. Службой сиделок (осуществление ухода в дневное время) обслужено 31 человек, оказано более 4500 социальных услуг. В 2023 году в Завьяловском районе созданы 2 приемные семьи для граждан пожилого возраста, в одной из них приняли инвалида 1 группы. Всего на учете в филиале 3 приемные семьи.</t>
  </si>
  <si>
    <t>За 2023 год было осуществлен 81 выезд, 473 граждан получили медицинскую помощь на дому и 352 - доставлены в медицинскую организацию.В отделении социально-реабилитационного обслуживания граждан пожилого возраста и инвалидов со стационаром проводились профилактические осмотры врачом гериатром Завьяловской ЦРБ К.С. Колесниковой.</t>
  </si>
  <si>
    <t>Направлено 19 женщин, проведено 12 ЭКО, встали на учёт 7.</t>
  </si>
  <si>
    <t xml:space="preserve">проконсультировано 87 женщин, из них 14 отказались от аборта(16,1%)
Охват детей в возрасте 15-17 лет профилактическими медицинскими осмотрами с целью сохранения их репродуктивного здоровья составил84,2% (из 2575 подростков проконсультирован 2167) </t>
  </si>
  <si>
    <t xml:space="preserve"> Для бесед с учащимися  в  образовательные организации по данной тематике приглашались врачи-наркологи, медицинские работники, приглашенные психологи.  За 2023 год организовано по данной тематике: 8 встреч с участием наркологов, с охватом - 574 человека и  с участием медицинских работников - 19 встреч, с охватом 2031 человек; (Психолога Республиканского наркологического диспансера Семиной Н.П. «Половое воспитание и инфекционная безопасность»; Профилактические беседы “Сохранение репродуктивного здоровья подростков”,  с главным врачом Завьяловской районной больницы Наговицыной Е.Н.;  Профилактические беседы с врачом дерматовенерологом  БУЗ УР «РКВД МЗ УР» Кабановой Н.В. «Сохранение репродуктивного здоровья детей и подростков», «Половое воспитание подростков или поговорим « об этом»; Профилактическая беседа врача-гинеколога Бабинской ФАП Урсеговой Е.В. с учащимися на тему «Репродуктивное здоровье девочек. Профилактика абортов»; Беседа фельдшера Азинского ФП Стерховой Ю.В."Правила гигиены", "Между нами девочками";  Профилактическая беседа терапевта Люкской амбулатории на тему ранних половых отношений и личной гигиены;  Тематическая беседа «Твое здоровье. Личная гигиена» фельдшера Октябрьской амбулатории; Беседа лектора из следственного комитета Машекиной А.В с  учащимися 8-9 классов по теме «Половая неприкосновенность»).  В течение года с учащимися также  проведены профилактические беседы, уроки здоровья по темам: «Между нами девочками», "Поговорим о сокровенном", «Граница взросления, где она?" (профилактика сексуального насилия, алкоголизма у подростков), «Ранние половые связи и их последствия»,  , «5 языков любви», «Любовь или влюбленность» с охватом - 4009 человека. также в течение года в школах проведены общешкольные и классные родительские собрания по данной тематике с приглашением специалистов:  «Семья и школа: взгляд в одном направлении», «Переходный возраст.Проблемы и пути решения», «Роль семьи в развитии моральных качеств подростка», «Роль семьи на этапе самоопределения школьника», «Юность и ее психологические проблемы», «Вопросы гигиены и сохранения репродуктивного здоровья детей» с охватом родителей 791 человек.  Приглашенные специалисты: психолог Республиканского центра психолого-педагогической помощи населению «СоДействие» Бородулин А. В., сотрудник Отдела МВД России Завьяловский инспектор ОДН ОДУУП и ПДН младший лейтенант полиции Овчинникова М.Ю., инспектор ОГИБДД лейтенант полиции Друскевич Е.А.,  старший лейтенант внутренней службы МЧС Беляев А.Р., акушер Юськинского ФАП Веревкина Л.А., педагоги-психологи. 
 В 11 школах ведется программа "Семьеведение" для старших классов с охватом 412 человек, где освящяется данная тематика.  </t>
  </si>
  <si>
    <t>проконсультировано 87 женщин, из них 14 отказались от аборта(16,1%)</t>
  </si>
  <si>
    <t>96,5% (495 женщин из 513 подлежащих)</t>
  </si>
  <si>
    <t>95,7% (19045 детей из 19900 плановых)</t>
  </si>
  <si>
    <t xml:space="preserve"> 612</t>
  </si>
  <si>
    <t>Диспансеризации подлежало 8874 пожилых граждан</t>
  </si>
  <si>
    <t>100 % охват детского населения профилактическими осмотрами</t>
  </si>
  <si>
    <t xml:space="preserve">В 2023 году состоялось 4 заседания санитарно-противоэпидемической комиссии района. . Внимание членов СПК посвящено реализации комплексного плана мероприятий по формированию ЗОЖ, реализации программы по сохранению здоровья и формированию ЗОЖ в 2023 году 
Также в ходе заседаний были рассмотрены вопросы, связанные с профилактикой ОРВИ и гриппа, природно-очаговых, острых кишечных инфекций, вопросы по вакцинации населения от различных видов инфекционных заболеваний.
Во время заседания были приняты решения, направленные обеспечения санитарно-эпидемиологического благополучия и проведение оперативных и эффективных противоэпидемических мероприятий на территории Завьяловского района.
На постоянном контроле в течение всего года был вопрос о качестве питания в школах. Все выявленные замечания устранялись оперативно, результаты обсуждались на уровне заместителя главы администрации
</t>
  </si>
  <si>
    <t>Принимаемые на территории меры по укреплению материально-спортивной базы и совершенствованию спортивно-оздоровительной работы, повышения качества работы физкультурно-спортивных учреждений, образовательных учреждений, предприятий, учреждений, организаций позволили в значительной степени улучшить физкультурно-спортивную работу на территории муниципального образования «Завьяловский район» среди детей, подростков, молодежи и взрослого населения и работающего населения. Так в 2016 году численность занимающихся физической культурой и спортом возросла и составляет 19817 человек, в 2017 году - 21134 человека, в 2018 году составила – 25644 человека, в 2019 году – 30631 человек, в 2020 году – 34702 человека, в 2021 году – 35770 человек, в 2022 году - 38224 человека, в 2023 году - 41800 человек.</t>
  </si>
  <si>
    <t xml:space="preserve">Доля населения Завьяловского района, привлеченной к занятиям физической культурой и спортом, составила в 2023 году 53,82 %, цель доведение к 2024 году до 55% доли граждан, систематически занимающихся физической культурой и спортом, в том числе среди детей и молодежи - не менее 85% (отчет 85%), среди граждан среднего возраста - не менее 56% (отчет 51,22%), среди граждан старшего возраста - не менее 14,5% (отчет 14,44%) путем мотивации населения, активизации спортивно-массовой работы на всех уровнях, в том числе вовлечения в подготовку и выполнение нормативов Всероссийского физкультурно-спортивного комплекса «Готов к труду и обороне» (ГТО). В выполнении нормативов комплекса ГТО приняли участие 900 человек, из них 781 человек стали обладателями знаков отличия (доля составила 86,77%), план на 2024 год 87%. </t>
  </si>
  <si>
    <t>Оценка эффективности муниципальной программы  «Сохранение здоровья и формирование здорового образа жизни населения Завьяловского района на 2022-2025 годы» за 2023 год</t>
  </si>
  <si>
    <t>Форма 2. ОТЧЕТ о расходах на реализацию муниципальной программы за счет всех источников финансирования «Сохранение здоровья и формирование здорового образа жизни населения Завьяловского района на 2022-2025 годы» за 2023 год</t>
  </si>
  <si>
    <r>
      <t xml:space="preserve">Форма 3. </t>
    </r>
    <r>
      <rPr>
        <sz val="10"/>
        <color indexed="8"/>
        <rFont val="Times New Roman"/>
        <family val="1"/>
        <charset val="204"/>
      </rPr>
      <t xml:space="preserve">Отчет о выполнении основных мероприятий муниципальной программы «Сохранение здоровья и формирование здорового образа жизни населения Завьяловского района на 2022 – 2025 годы» </t>
    </r>
  </si>
  <si>
    <t>За счет средств муниципальной программы «Сохранение здоровья и формирование здорового образа жизни населения Завьяловского района на 2022-2025 годы» обработаны террритори сельских поселений Завьяловского района. В образовательных учреждениях до начала эпидсезона проводится  вакцинация против КВЭ сотрудников и обучающихся.В соответствии с заключенными договорамипроводится акарицидная и дератизационная обработка территорий с проведением контроля эффективности проводимых обработок против клещей и грызунов.и грызунов. Так в 2023 году акарицидные мероприятия проведены на площади 45,57 га прилегающей территории. В образовательных учреждениях ежемесячно проводятся санитарные дни: генеральная уборка территорий от зарослей, строительного и бытового мусора, санитарная уборка всех помещений  в зданиях образовательных учреждений. Проводится  информационно-разъяснительная работа среди сотрудников и обучающихся образовательных учреждений по профилактике , о проявлениях, о последствиях, условиях заражения природно-очаговых инфекций. В образовательных учреждениях оформляется  и периодически  обновляется информация на информационных стендах по профилактике природно-очаговых инфекций.</t>
  </si>
  <si>
    <t xml:space="preserve">за 2023 год </t>
  </si>
  <si>
    <t>Информация размещается на информационнах стендах в управлении, семьи, материнства, детства и социальной поддержки населения, в филиале Республиканского комплексного центра социального обслуживания населения Завьяловского района.</t>
  </si>
  <si>
    <t>Для работы с семьями, воспитывающими детей-инвалидов  в филиале Республиканского комплексного центра социального обслуживания населения Завьяловского района. работает Клуб "Седьмой лепесток", участников клуба 23 чел. За 2023 год проведено 22 занятия.</t>
  </si>
  <si>
    <t xml:space="preserve">Социологические опросы, как форма получения данных об уровне информированности населения о факторах риска развития социально значимых заболеваний, ПАВ, потребления алкоголя, проводятся в учреждениях культуры в период проведения профилактичекого месячника в рамках Международного дня борьбы со СПИДом. Всего онлайн - опросов - 12, в них участников 87.                                                                                                                                                                             Управлением семьи ежемесячно среди семей СОП и несовершеннолетних, состоящих на профилактическом учете КДН и ЗП проводится мониторинг потребления алкоголя и табака, немедицинского потребления психоактивных веществ. В течение года проведено 12 мониторингов, по итогу заполнены чек-листы.
</t>
  </si>
  <si>
    <t xml:space="preserve">Развитие информационно-коммуникационной пропагандистской кампании, направленной на информирование населения по вопросам предупреждения развития факторов риска неинфекционных заболеваний, доступных мер профилактики социально значимых инфекций, сокращения потребления алкоголя и табака, здорового питания, направлено на всесторонее информиование населения посредством проведения различных тематических флаер - акций "Наркотикам - нет", "СПИД не спит", "Стоп сигарета" и т.д.. Разработка информационных листовок, их печать  и орагниазция деятельнотси по их распростарнению среди населения осуществляется сотрудниками учреждений культуры совместно с волонтерами поселения. Информационные материалы по профилактике ЗОЖ публикуются на официальных страницах учреждений культуры в социальной сети в ВК. Всего публикаций  - 161, всего просмотров - 13057. Всего по профилактике табакокурения, алкоголизма,  наркомании проведено 159 мероприятий, 8137 человек.. С 2306.2023 по 31.07.2023 был проведён выставочный проект "Быть здоровым - здорово!". На выставке была представлена коллекция "Медицина прошлого столетия" из фонда Завьяловского музея истории и культры. Выставку поестило 300 детей. В библиотеках МБУК «МЦБС Завьяловского района» за год 2023 года в рамках профилактики здорового образа жизни проведены следующие мероприятия: 
 В январе отчетного года Завьяловской детской библиотекой была запущена сетевая акция «Зимой гуляем - здоровье укрепляем!» Участники присылали фотографии и видеоролики о том, как весело они проводят время на свежем воздухе.  В период акции выложено 14 постов, 60 фотографий, 1 видео, кол-во участников – 26 человек.
В рамках Всемирного дня здоровья библиотеками проведено 21 мероприятие, участниками которых стали 394 человека. В этот день были организованы викторины, литературно-оздоровительные беседы, познавательные часы, уроки здоровья и т.д. На мероприятиях пользователи библиотек узнали о главных составляющих здорового образа жизни, о соблюдении правил гигиены, о правильном питании, знакомились с книгами о различных видах спорта и т.д.
 К Международному Дню борьбы с наркоманией и незаконным оборотом наркотиков библиотеками района проведено 10 мероприятий, в которых приняли участие 603 человека, 384 из которых дети, 9 из них состоят на УПДН. Мероприятия проводились в 10 библиотеках (Завьяловская ДБ, Гольянская, Каменская, Октябрьская, Пироговская, Позимская, Подшиваловская, Среднепостольская, Шабердинская, Якшурская). Среднепостольская и Пироговская сельские библиотеки организовали для жителей своих поселений антинаркотические акции «Рок против наркотиков». Мероприятия в игровой форме для детей прошли в следующих филиалах: интерактивная игра «Я выбираю ЗОЖ, потому пригож» в Октябрьской библиотеке; профилактическая командная игра «Наркотикам - Нет!» в Шабердинской библиотеке; познавательно-игровая программа «Молодо. Зелено» в Якшурской библиотеке; спортивные игры «Спорту - ДА! Наркотикам - нет!» в Каменской библиотеке. Также для населения были организованы выставки: выставка-плакат «Молодёжь и книга против наркотиков» (Первомайская); выставка фотографий «Быть здоровым модно!» (Люкшудьинская); книжная выставка «Береги себя для жизни» (Завьяловская ДБ).
Ежегодно библиотеки Завьяловского района принимают участие в ежегодной Всероссийской акции «Сообщи, где торгуют смертью». На страницах групп в социальной сети ВКонтакте библиотеки публикуют информационные посты о проведении Акции (более 2,0 тыс. просмотров). На информационных стендах библиотек и общественных местах размещаются афиши, раздаются флаеры «Не молчи, сообщи!» разработанные рабочей группой по отбору антинаркотических материалов Удмуртской Республики с номерами телефонов для обращений. В рамках акции прошли профилактические беседы о вреде наркомании, табакокурения, алкоголизма, о пагубном влиянии на организм человека. Всего в библиотеках Завьяловского района проведено 9 мероприятий, общее количество участников составило – 147 чел.  
 12 муниципальных библиотек Завьяловского района приняли участие в Акции «Безопасность детства» (Азинская, Бабинская, Вараксинская, Завьяловская центральная, Завьяловская детская, Каменская, Люкская Пальниковская, Пироговская, Подшиваловская, Ягульская и Якшурская библиотеки). В рамках Акции проведено 15 мероприятий с общим охватом населения – 432 чел., из них дети – 420 чел. В рамках акции библиотекарями подготовлены буклеты, листовки (буклет «Безопасность ребенка в зимний период», буклет «Безопасность Ваших детей», буклет «Вот качусь я с горки», листовка «Безопасность жизни»). Всего библиотекарями изготовлено информационных материалов около 100 шт. Также проведена познавательно-игровая программа «Правила соблюдать - беду миновать!», игра-викторина «Наша безопасность!» (Вараксинская сельская библиотека); урок - игра «Господин дорожный знак» (Пироговская сельская библиотека), игровая программа «Безопасная зима» (Бабинская сельская библиотека), интерактивная познавательная игра «Школа безопасности» (Якшурская сельская библиотека). Два занятия по безопасности на воде в летний период были проведены в Каменской и Вараксинской библиотеках.
Библиотеки Завьяловского района активно подключились к Неделе сохранения психического здоровья в Удмуртской Республике: Лекция "Как спасаться от стресса" (25 человек), пост на страничке ВК Октябрьской сельской библиотеки им. А. Кузнецовой (281 просмотр); видеоматериал "Профилактика молочной железы" на страничках в ВК Вараксинской и Пироговской сельских библиотеках (93 просмотра); пост "Осенняя депрессия: как поднять свое настроение" на страничке в ВК Пироговской сельской библиотеки (90 просмотров); беседа "Здоровье высшая ценность" (7 человек) в Люкшудьинской сельской библиотеке (пост в ВК - 58 чел.), выложены видеоматералы на страничке ВК Люкшудьинской сельской библиотеки (60 просмотров), видеоролик "Психологическая зарядка" на страничке в ВК Гольянской сельской библиотеки (35 просмотров). Всего на мероприятиях присутствовало 32 человека, просмотров информационного материала в соцсетях библиотек составило более 600.
Библиотеки МБУК «МЦБС Завьяловского района» (Октябрьская, Азинская, Первомайская, Люкшудьинская, Сапаровская, Пироговская, Позимская, Якшурская, Гольянская, Среднепостольская) приняли участие в региональной тематической неделе «Неделя борьбы с диабетом в Удмуртской Республике».  В группах социальных сетей библиотек распространены интернет-баннеры «Еще раз о фастфуде» и «Симптомы сахарного диабета» (общее количество баннеров – 10, количество просмотров – 1532); среди населения распространена памятка «Берегите себя от «сладкой» смерти» (охват – 208 чел.). На сайтах шести библиотек (Октябрьская, Первомайская, Люкшудьинская, Сапаровская, Позимская, Якшурская) опубликован видеоролик «Профилактика сахарного диабета» (общее количество просмотров – 572). Позимская библиотека для пользователей пожилого возраста провела мероприятие «Если у вас есть диабет – необходима профилактика» (посещение 5 человек).
Молодёжным центром размещаются публикации, постеры в социальных сетях, на стендах учреждений. Волонтерами и специалистами проводятся акции с раздачей листовок. Всего по профилактике табакокурения, алкоголизма,  наркомании проведено 159 мероприятий, 8137 человек. Специалистами по работе с молодежью по профилапктике потребления ПАВ  проведено 41 мероприятие, охват - 2043 чел, из них состоящие на проф. учете 21 чел.,, просмотры профилактических  постов – 7848. "Участие в пилотном проекте  «Трезвые родители -  счастливые дети». 
За истекший период 2023 года в рамках данного проекта:
-реализовался Проект «Папа-школа» - проведено 6 встреч, приняло участие 54 человека из них 9 пап из семей СОП и 4 мамы из семей СОП;
- проведено 6 занятий по программе «Школа ответственного родителя» на базе КЦСОН Завьяловского района, приняло участие 132 человека (36 родителей из семей СОП);
- проведено 6 встреч с сообществом «Анонимных алкоголиков», приняло уча-стие 52 человека (28 человек из семей СОП);
- проведена встреча в СДК «Казмасский» с представителями Центра социальной реабилитации «Новая жизнь», приняло участие 23 человека (9 человек из семей СОП);
- 19 человек из семей СОП прошли лечение от алкогольной зависимости (путем кодирования);
- 17 родителей из семей СОП прошли лечение от алкогольной зависимости в стационаре БУЗ УР «РНД МЗ УР»;
- 23 родителям оказана психологическая помощь специалистами БУЗ УР «РНД МЗ УР».
- 5 семей снято с учета КДН и ЗП по положительной динамике.
В 2023 году Удмуртская Республиканская Общественная Организация социаль-ной поддержки людей, находящихся в трудной жизненной ситуации «Новая жизнь» выиграла Президентский грант «Трезвая деревня». 13.09.2023 в зале засе-даний администрации района состоялась встреча руководителей территориальных органов, руководителей сельскохозяйственных предприятий района с руково-дством УРОО «Новая жизнь», где был презентован проект «Трезвая деревня». Це-лью данного проекта является оказание помощи мужчинам 18-50 лет, страдающих алкогольной зависимостью, проживающих в малых удаленных пунктах Завьялов-ского района Удмуртской Республики. По итогам встречи было принято решение, участия района в данном проекте. Определены территории, с наибольшим количе-ством семей, состоящих на профилактическом учете в КДН и ЗП за употребление спиртных напитков. С 01.10.2023 по 31.12.2023 проведены выездные  встречи  УРОО «Новая жизнь» с населением в ТО: «Гольянский», «Подшиваловский», «Совхозный», «Шабердинский».  По итогам встреч определены участники проекта. С февраля по май 2024 года  – лечение и реабилитация."
</t>
  </si>
  <si>
    <t xml:space="preserve">Для оказания социальной помощи семьям, находящимся в трудной жизненной ситуации, в социально-опасном положении проводится межведомственный социально-реабилитационный консилиум. В 2023 году было проведено 13 заседаний , на которых рассмотрены итоги социально-реабилитационной работы с 220 семьями.  За истекший период, по итогам рассмотрения ситуации в семьях СОП в отношении 40 семей, находящихся в социально опасном положении, ИПСР завершена по следующим основаниям: 
- в связи с положительным результатом – 21 семья;
- переезд семьи за пределы Завьяловского района – 4 семьи;
- смерть родителей – 4 семьи;
- в связи с лишением/ ограничение родителей родительских прав – 4 семьи;
- в связи с 18-летием – 3 семьи;
- в связи с заключением родителей под арест – 2 семьи;
- в связи с депортацией матери в Узбекистан, дети переданы отцу – 1 семья
- в связи с переводом ребенка в СУВЗТ – 1 семья.
В отношении 49 несовершеннолетних межведомственный план индивидуальной профилактической работы завершен, по следующим основаниям:
- в связи с переездом – 1 несовершеннолетний;
- в связи с достижением возраста 18 лет  - 4 несовершеннолетних;
- в вязи с исправлением – 44 несовершеннолетних. 
С целью выявлению фактов семейного неблагополучия, организуются межведомственные профилактические рейды. За 2023 год проверено 177 семьи. В отношении 14 родителей составлены протоколы об  административном правонарушении, предусмотренные ч. 1 ст. 5.35 КоАП РФ.
Широко используются совместные рейды с инспекторами ОДН, специалистами по работе с семьей (КЦСОН), специалистами КДН, социальными педагогами школ из тех территорий, где проживают несовершеннолетние, не только для изучения семьи, но и для их патронажа. За текущий период 2023 года осуществлено:
- 197 выезд по первичным информационным сообщениям (98 семей);
- 84 межведомственных выезда (вторичных), охват семей – 695. </t>
  </si>
  <si>
    <t xml:space="preserve">В образовательных учреждениях проведены  индивидуальные профилактические работы с членами семей. Педагогами - психологами или социальными педагогами с семьями ведется  индивидуальная прфилактическая работа. В течение данного периода психологом - куратором Завьяловского района по работе с кризисными состояниями проведено 23 очных консультаций с родителями и их несовершеннолетними детьми, состоящими на учете в КДНиЗП Завьяловского р-на. По фактам попыток суицида совершены выезды на Совхозную и Хохряковскую, Ягульскую, Завьяловскую территории.   Распоряжением Администрации от 30.12.2022 № 581 утвержден график проведения рейдовых мероприятий по местам массового скопления подростков и молодёжи, реализации спиртных напитков, выявлению групп антиобщественной направленности, лиц вовлекающих несовершеннолетних в антиобщественную деятельность, выявлению фактов семейного неблагополучия на территории Завьяловского района. За отчетный период проведено 12 вечерних рейдов, охвачено 19 территориальных органов. Проведены прямые телефонные линии «Детский вопрос – профессиональный ответ»: - Акция «Детский телефон доверия», охват 674 человека. За отчетный период проведены  единые Дни профилактики в ТО «Каменский», ТО «Бабинский», ТО «Гольянский», ТО «Казмасский», ТО «Кияикский», ТО «Совхозный», ТО «Первомайский», ГКОУ УР «Завьяловская школа-интернат». Проверены СОШ, ДОУ, СДК, по организации работы с несовершеннолетними (семьями), состоящими на учете в КДН и ЗП, ОДН, ВШУ, проведение Совета Профилактики, Координационных Советов, торговые точки.
</t>
  </si>
  <si>
    <t xml:space="preserve">В целях повышения результативности по данному направлению в 2023 году специалисты по работе с молодежью приняли участие в следующих образовательных семинарах: стратсессия Агенства по молодежной политике УР, республиканский семинар по наставничеству, республиканский семинар по профилактике зависимостей, форум ПФО «Лига профилактики Пав» - 18 специалистов. 
 30.10.2023-15.11.2023 г. В УдГУ прошли КПК на тему «Подходы и технологии профилактики зависимого поведения учащихся»  30 педагогов района. В течение 2023 года 4 специалиста управления семьи, материнства, детства и социальной поддержки населения приняли участие в 3 выездных семинарах и 7 вебинарах в области профилактики, проводимых Министерством социальной политики и труда УР
</t>
  </si>
  <si>
    <t xml:space="preserve">По профилактике безопасности жизнедеятельности (ПДД, водоемы и т.д.) культурно-досуговыми учреждениями района проведено 121 мероприятия, 9821участника. 12 муниципальных библиотек Завьяловского района приняли участие в Акции «Безопасность детства» (Азинская, Бабинская, Вараксинская, Завьяловская центральная, Завьяловская детская, Каменская, Люкская Пальниковская, Пироговская, Подшиваловская, Ягульская и Якшурская библиотеки). В рамках Акции проведено 15 мероприятий с общим охватом населения – 432 чел., из них дети – 420 чел. В рамках акции библиотекарями подготовлены буклеты, листовки (буклет «Безопасность ребенка в зимний период», буклет «Безопасность Ваших детей», буклет «Вот качусь я с горки», листовка «Безопасность жизни»). Всего библиотекарями изготовлено информационных материалов около 100 шт. Также проведена познавательно-игровая программа «Правила соблюдать - беду миновать!», игра-викторина «Наша безопасность!» (Вараксинская сельская библиотека); урок - игра «Господин дорожный знак» (Пироговская сельская библиотека), игровая программа «Безопасная зима» (Бабинская сельская библиотека), интерактивная познавательная игра «Школа безопасности» (Якшурская сельская библиотека). Два занятия по безопасности на воде в летний период были проведены в Каменской и Вараксинской библиотеках. Молодёжным центром по профилактике безопасности жизнедеятельности (ПДД, водоемы и т.д.) проведено 94 мероприятия, 5853 участника. Специалистами по работе с молодежью проведено 35 мероприятий, охват составил - 892 человека, из них состоящие на проф.учете- 21 чел 
В ОО ведется систематическая работа по профилактике детского дорожно – транспортного травматизма: педагогами школ и детских садов регулярно проводятся классные часы, инструктажи по правилам дорожного движения, беседы, конкурсы рисунков, плакатов, буклетов, викторин на знание правил  дорожной безопасности, размещаются информационно – методические материалы в социальных сетях, большое внимание профилактике уделяется на уроках обж; осуществляются ежедневные «минутки безопасности». За 2023 год проведено 419 мероприятий с общим охватом - 10624 человека.   Осуществляется профилактическая работа с родителями обучающихся: родительские патрули проводят совместные рейды «Безопасный маршрут», «Пешеход на дороге», «Автокресло». 
В октябре 2023 года завершилась Всероссийская онлайн-олимпиада для обучающихся общеобразовательных организаций «Безопасные дороги». В ней приняли участие 2710 учащихся Завьяловского района.  В 16 школах района функционируют отряды ЮИД (231 учащийся). Деятельность каждого отряда ЮИД регулируется приказом руководителя образовательной организации о создании отряда. 
Отряды ЮИД в школах проверяют наличие световозвращяющих элементов на рюкзаках и верхней одежде учащихся, также выступают с мероприятиями о правилах дорожного движения перед учащимися начальных классов, перед воспитанниками детских садов. ОУ района по данной тематике были проведены информационно-просветительские, профилактические встречи с участием  инспекторов ОДН, ГИБДД, сотрудников Следственого комитета, Прокуратуры, МЧС, медицинских работников, врачей наркологов и иных приглашенных специалистов: с участием инспекторов ОДН, ПДН - 23 встречи с охватом - 3497 человек (Беседа инспектора ОДН линейного отдела г.Ижевск О.Н.Казанцевой "Правила поведения на железной дороге", Профилактическая беседа с учащимися на тему «Внимание - подросток» участкового инспектора Терентьева М.П., Игра «Правовая азбука» с участием Смирновой Е.Г.,  Всероссийский урок безопасности, профилактическая беседа с инспектором ПДН Смирновой Е.Г., Профилактическая беседа с учащимися на тему «Твоя ответственность. » инспектора ОДН Овчинниковой М.Ю., Минаевой С.В.), с участием инспекторов ГИБДД - 10 встреч с охватом- 2722 учащихся (Групповые беседы с инспектором по пропаганде БДД ОГБДД ОМВД "Завьяловский" страшим лейтенантом полиции Друскевич Е.А. "Безопасность на дорогах", «Какие правонарушения совершаются несовершеннолетними»,Лекция «Правила дорожного движения»;  Игра-викторина на правила дорожного движения с инспектором по ПБДД по ГИДББ ОМВД Друскевич Е.А совместно с Завьяловским краеведческим музеем, Профилактическая беседа инспектора ГИБДД Друскевич Е.А. о соблюдении правил дорожного движения и важности светоотражающих предметов у пешехода, Беседа  для  учащихся «Правила движения   мопедами, скутерами и др. видами транспорта несовершеннолетними»; Беседа для учащихся «Подросток и железная дорога» Ижевский ЛОМВО  на транспорте  Серегин  Д.А), с иными представителями системы профилактики - 8 встреч встреч с охватом - 821 человек (Викторина «Знатоки пожарной безопасности» совместно с пожарным ОНДиПР Завьяловского района Демидовым В.В., Родительское собрание с приглашением инспектор МЧС УР Нуриманова С.Ш. на тему "Пожарная безопасность", Профилактическая и профориентационная беседа по пожарной безопасности с представителями Специальной пожарно-спасательной части № 3, №4, Занятие "Скажи буллингу: СТОП! ", Урок добра" (Руководитель ХОСПИСа Н. Ветошкина)-профилактика буллинга).  Ежемесячно в ОУ района проводятся Месячники профилактики.  Традиционными мероприятиями являются: размещение информации на стендах, на страницах в социальных сетях и официальных сайтах учреждений, проведение мероприятий, посвященных формированию здорового образа жизни, классных часов, встреч со специалистами органов и учреждений системы профилактики. Так октябрь месяц посвящен профилактике суицидального поведения в подростковой среде - проведено 14 мероприятий с охватом, 6439 человек.                                                                                                                                                                                                                                               
"По состоянию на 31.12.2023 на учете с попыткой суицида в Комисси по делам несовершеннолетних состоит 14 несовершеннолетних, 12 из них поставлено на учет в течение 2023 года. В целях профилактики дальнейшего суицидального поведения проводятся информационно-просветительские, профилактические встречи с участием специалистов органов системы профилактики (нарколог, мед.работник, инспектор ПДН, инспектрор ГИБДД и др.), в течение 2023 года проведено 91 мероприятие (12434 участника). Так же организованиа работа куратора по оказанию экстренной психологической помощи несовершеннолетним, испытывающим кризисные состояния. За 2023 год проведено 23 консультации с охватом несовершеннолетних - 17 человек, родителей - 11. "
</t>
  </si>
  <si>
    <t xml:space="preserve">Форма 4. ОТЧЕТ о выполнении сводных показателей муниципальных заданий на оказание муниципальных услуг (выполнение работ) муниципальной программы «Сохранение здоровья и формирование здорового образа жизни населения Завьяловского района» за 2023 год
</t>
  </si>
  <si>
    <r>
      <t xml:space="preserve">Форма 7. </t>
    </r>
    <r>
      <rPr>
        <sz val="12"/>
        <color indexed="8"/>
        <rFont val="Times New Roman"/>
        <family val="1"/>
        <charset val="204"/>
      </rPr>
      <t>Результаты оценки эффективности муниципальной программы «Сохранение здоровья и формирование здорового образа жизни населения Завьяловского района на 2022 – 2025 годы» за 2023 год</t>
    </r>
  </si>
  <si>
    <t>Факт на конец отчетного периода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</si>
</sst>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_р_."/>
    <numFmt numFmtId="166" formatCode="#,##0.0\ _₽"/>
  </numFmts>
  <fonts count="4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FF00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indexed="1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271">
    <xf numFmtId="0" fontId="0" fillId="0" borderId="0" xfId="0"/>
    <xf numFmtId="0" fontId="9" fillId="0" borderId="0" xfId="0" applyFont="1"/>
    <xf numFmtId="0" fontId="11" fillId="0" borderId="0" xfId="0" applyFont="1" applyFill="1"/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top"/>
    </xf>
    <xf numFmtId="0" fontId="11" fillId="5" borderId="1" xfId="0" applyFont="1" applyFill="1" applyBorder="1" applyAlignment="1">
      <alignment horizontal="center" vertical="center" wrapText="1"/>
    </xf>
    <xf numFmtId="0" fontId="0" fillId="0" borderId="0" xfId="0" applyFont="1"/>
    <xf numFmtId="0" fontId="17" fillId="0" borderId="0" xfId="0" applyFont="1" applyFill="1"/>
    <xf numFmtId="0" fontId="16" fillId="0" borderId="0" xfId="0" applyFont="1" applyFill="1" applyAlignment="1">
      <alignment horizontal="center"/>
    </xf>
    <xf numFmtId="0" fontId="17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" fillId="0" borderId="0" xfId="0" applyFont="1"/>
    <xf numFmtId="0" fontId="19" fillId="0" borderId="1" xfId="0" applyFont="1" applyBorder="1" applyAlignment="1">
      <alignment horizontal="center" vertical="top" wrapText="1"/>
    </xf>
    <xf numFmtId="2" fontId="17" fillId="0" borderId="0" xfId="0" applyNumberFormat="1" applyFont="1"/>
    <xf numFmtId="2" fontId="18" fillId="0" borderId="1" xfId="0" applyNumberFormat="1" applyFont="1" applyBorder="1" applyAlignment="1">
      <alignment horizontal="center" vertical="center" wrapText="1"/>
    </xf>
    <xf numFmtId="2" fontId="0" fillId="0" borderId="0" xfId="0" applyNumberFormat="1" applyFont="1"/>
    <xf numFmtId="0" fontId="18" fillId="0" borderId="1" xfId="0" applyFont="1" applyBorder="1" applyAlignment="1">
      <alignment horizontal="center" vertical="center" wrapText="1"/>
    </xf>
    <xf numFmtId="2" fontId="18" fillId="4" borderId="1" xfId="0" applyNumberFormat="1" applyFont="1" applyFill="1" applyBorder="1" applyAlignment="1">
      <alignment horizontal="center" vertical="center" wrapText="1"/>
    </xf>
    <xf numFmtId="164" fontId="18" fillId="0" borderId="6" xfId="0" applyNumberFormat="1" applyFont="1" applyBorder="1" applyAlignment="1">
      <alignment horizontal="center" vertical="center" wrapText="1"/>
    </xf>
    <xf numFmtId="0" fontId="0" fillId="0" borderId="1" xfId="0" applyBorder="1"/>
    <xf numFmtId="2" fontId="11" fillId="4" borderId="1" xfId="0" applyNumberFormat="1" applyFont="1" applyFill="1" applyBorder="1" applyAlignment="1">
      <alignment horizontal="center" vertical="top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0" fillId="6" borderId="1" xfId="0" applyFont="1" applyFill="1" applyBorder="1" applyAlignment="1">
      <alignment vertical="center" wrapText="1"/>
    </xf>
    <xf numFmtId="165" fontId="21" fillId="5" borderId="1" xfId="0" applyNumberFormat="1" applyFont="1" applyFill="1" applyBorder="1" applyAlignment="1">
      <alignment horizontal="center" vertical="top"/>
    </xf>
    <xf numFmtId="164" fontId="22" fillId="0" borderId="1" xfId="0" applyNumberFormat="1" applyFont="1" applyBorder="1" applyAlignment="1">
      <alignment horizontal="center" vertical="top"/>
    </xf>
    <xf numFmtId="0" fontId="23" fillId="6" borderId="1" xfId="0" applyFont="1" applyFill="1" applyBorder="1" applyAlignment="1">
      <alignment vertical="center" wrapText="1"/>
    </xf>
    <xf numFmtId="165" fontId="3" fillId="5" borderId="1" xfId="0" applyNumberFormat="1" applyFont="1" applyFill="1" applyBorder="1" applyAlignment="1">
      <alignment horizontal="center" vertical="top"/>
    </xf>
    <xf numFmtId="164" fontId="10" fillId="0" borderId="1" xfId="0" applyNumberFormat="1" applyFont="1" applyBorder="1" applyAlignment="1">
      <alignment horizontal="center" vertical="top"/>
    </xf>
    <xf numFmtId="165" fontId="10" fillId="0" borderId="1" xfId="0" applyNumberFormat="1" applyFont="1" applyBorder="1" applyAlignment="1">
      <alignment horizontal="center" vertical="top"/>
    </xf>
    <xf numFmtId="0" fontId="21" fillId="5" borderId="8" xfId="0" applyFont="1" applyFill="1" applyBorder="1" applyAlignment="1">
      <alignment horizontal="left" vertical="top" wrapText="1"/>
    </xf>
    <xf numFmtId="165" fontId="22" fillId="5" borderId="1" xfId="0" applyNumberFormat="1" applyFont="1" applyFill="1" applyBorder="1" applyAlignment="1">
      <alignment horizontal="center" vertical="top" wrapText="1"/>
    </xf>
    <xf numFmtId="0" fontId="3" fillId="5" borderId="8" xfId="0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center" vertical="top"/>
    </xf>
    <xf numFmtId="0" fontId="23" fillId="0" borderId="1" xfId="0" applyFont="1" applyBorder="1" applyAlignment="1">
      <alignment horizontal="center"/>
    </xf>
    <xf numFmtId="165" fontId="3" fillId="5" borderId="10" xfId="0" applyNumberFormat="1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top"/>
    </xf>
    <xf numFmtId="0" fontId="3" fillId="6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166" fontId="23" fillId="0" borderId="1" xfId="0" applyNumberFormat="1" applyFont="1" applyBorder="1" applyAlignment="1">
      <alignment horizontal="center" vertical="top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2" fontId="28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2" fillId="0" borderId="18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wrapText="1"/>
    </xf>
    <xf numFmtId="0" fontId="28" fillId="2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top" wrapText="1"/>
    </xf>
    <xf numFmtId="0" fontId="28" fillId="2" borderId="11" xfId="0" applyFont="1" applyFill="1" applyBorder="1" applyAlignment="1">
      <alignment horizontal="left" vertical="center" wrapText="1"/>
    </xf>
    <xf numFmtId="0" fontId="32" fillId="0" borderId="19" xfId="0" applyFont="1" applyBorder="1" applyAlignment="1">
      <alignment horizontal="center" vertical="top" wrapText="1"/>
    </xf>
    <xf numFmtId="0" fontId="28" fillId="2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9" fillId="0" borderId="20" xfId="0" applyFont="1" applyBorder="1" applyAlignment="1">
      <alignment horizontal="center" vertical="center" wrapText="1"/>
    </xf>
    <xf numFmtId="14" fontId="9" fillId="0" borderId="20" xfId="0" applyNumberFormat="1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2" fontId="28" fillId="0" borderId="1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top" wrapText="1"/>
    </xf>
    <xf numFmtId="49" fontId="18" fillId="0" borderId="11" xfId="0" applyNumberFormat="1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top" wrapText="1"/>
    </xf>
    <xf numFmtId="0" fontId="17" fillId="0" borderId="7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vertical="center" wrapText="1"/>
    </xf>
    <xf numFmtId="0" fontId="34" fillId="0" borderId="1" xfId="0" applyFont="1" applyFill="1" applyBorder="1" applyAlignment="1">
      <alignment horizontal="left" vertical="center" wrapText="1"/>
    </xf>
    <xf numFmtId="0" fontId="0" fillId="0" borderId="0" xfId="0"/>
    <xf numFmtId="0" fontId="17" fillId="2" borderId="1" xfId="0" applyFont="1" applyFill="1" applyBorder="1" applyAlignment="1">
      <alignment horizontal="left" vertical="top" wrapText="1"/>
    </xf>
    <xf numFmtId="0" fontId="30" fillId="2" borderId="1" xfId="0" applyFont="1" applyFill="1" applyBorder="1" applyAlignment="1">
      <alignment vertical="top" wrapText="1"/>
    </xf>
    <xf numFmtId="0" fontId="27" fillId="0" borderId="14" xfId="0" applyFont="1" applyBorder="1" applyAlignment="1">
      <alignment horizontal="center" vertical="center" wrapText="1"/>
    </xf>
    <xf numFmtId="2" fontId="27" fillId="0" borderId="20" xfId="0" quotePrefix="1" applyNumberFormat="1" applyFont="1" applyBorder="1" applyAlignment="1">
      <alignment horizontal="center" vertical="center" wrapText="1"/>
    </xf>
    <xf numFmtId="2" fontId="27" fillId="0" borderId="20" xfId="0" applyNumberFormat="1" applyFont="1" applyBorder="1" applyAlignment="1">
      <alignment horizontal="center" vertical="center" wrapText="1"/>
    </xf>
    <xf numFmtId="0" fontId="27" fillId="5" borderId="19" xfId="0" applyFont="1" applyFill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49" fontId="29" fillId="0" borderId="18" xfId="0" applyNumberFormat="1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5" fillId="0" borderId="0" xfId="0" applyFont="1" applyAlignment="1">
      <alignment horizontal="justify" vertical="center"/>
    </xf>
    <xf numFmtId="0" fontId="35" fillId="0" borderId="0" xfId="0" applyFont="1"/>
    <xf numFmtId="2" fontId="36" fillId="8" borderId="1" xfId="0" applyNumberFormat="1" applyFont="1" applyFill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2" fontId="16" fillId="8" borderId="1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/>
    </xf>
    <xf numFmtId="0" fontId="35" fillId="0" borderId="1" xfId="0" applyFont="1" applyBorder="1" applyAlignment="1">
      <alignment horizontal="center" vertical="center" wrapText="1"/>
    </xf>
    <xf numFmtId="2" fontId="36" fillId="8" borderId="1" xfId="0" applyNumberFormat="1" applyFont="1" applyFill="1" applyBorder="1" applyAlignment="1" applyProtection="1">
      <alignment horizontal="center" vertical="center"/>
    </xf>
    <xf numFmtId="0" fontId="35" fillId="0" borderId="22" xfId="0" applyFont="1" applyBorder="1" applyAlignment="1">
      <alignment horizontal="center"/>
    </xf>
    <xf numFmtId="1" fontId="35" fillId="0" borderId="0" xfId="0" applyNumberFormat="1" applyFont="1" applyBorder="1" applyAlignment="1" applyProtection="1">
      <alignment horizontal="center" vertical="center"/>
    </xf>
    <xf numFmtId="1" fontId="35" fillId="0" borderId="1" xfId="0" applyNumberFormat="1" applyFont="1" applyBorder="1" applyAlignment="1" applyProtection="1">
      <alignment horizontal="center" vertical="center"/>
    </xf>
    <xf numFmtId="0" fontId="35" fillId="0" borderId="22" xfId="0" applyFont="1" applyBorder="1" applyAlignment="1">
      <alignment horizontal="center" vertical="center"/>
    </xf>
    <xf numFmtId="2" fontId="35" fillId="0" borderId="0" xfId="0" applyNumberFormat="1" applyFont="1" applyBorder="1" applyAlignment="1" applyProtection="1">
      <alignment horizontal="center" vertical="center"/>
    </xf>
    <xf numFmtId="2" fontId="35" fillId="0" borderId="1" xfId="0" applyNumberFormat="1" applyFont="1" applyBorder="1"/>
    <xf numFmtId="0" fontId="35" fillId="0" borderId="1" xfId="0" applyFont="1" applyFill="1" applyBorder="1"/>
    <xf numFmtId="0" fontId="35" fillId="0" borderId="7" xfId="0" applyFont="1" applyFill="1" applyBorder="1"/>
    <xf numFmtId="0" fontId="35" fillId="0" borderId="1" xfId="0" applyFont="1" applyFill="1" applyBorder="1" applyAlignment="1">
      <alignment vertical="center"/>
    </xf>
    <xf numFmtId="0" fontId="35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wrapText="1"/>
    </xf>
    <xf numFmtId="0" fontId="36" fillId="0" borderId="1" xfId="0" applyFont="1" applyFill="1" applyBorder="1" applyAlignment="1">
      <alignment vertical="top" wrapText="1"/>
    </xf>
    <xf numFmtId="0" fontId="40" fillId="2" borderId="1" xfId="0" applyFont="1" applyFill="1" applyBorder="1" applyAlignment="1">
      <alignment vertical="top" wrapText="1"/>
    </xf>
    <xf numFmtId="0" fontId="40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top" wrapText="1"/>
    </xf>
    <xf numFmtId="0" fontId="36" fillId="0" borderId="1" xfId="0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vertical="top" wrapText="1"/>
    </xf>
    <xf numFmtId="0" fontId="17" fillId="0" borderId="0" xfId="0" applyFont="1" applyAlignment="1">
      <alignment horizontal="justify" vertical="top" wrapText="1"/>
    </xf>
    <xf numFmtId="0" fontId="41" fillId="4" borderId="1" xfId="0" applyFont="1" applyFill="1" applyBorder="1" applyAlignment="1">
      <alignment vertical="top" wrapText="1"/>
    </xf>
    <xf numFmtId="0" fontId="39" fillId="0" borderId="0" xfId="0" applyFont="1" applyAlignment="1">
      <alignment horizontal="justify" vertical="top"/>
    </xf>
    <xf numFmtId="0" fontId="40" fillId="2" borderId="1" xfId="0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vertical="top" wrapText="1"/>
    </xf>
    <xf numFmtId="0" fontId="13" fillId="0" borderId="0" xfId="0" applyFont="1"/>
    <xf numFmtId="0" fontId="13" fillId="0" borderId="0" xfId="0" applyFont="1" applyAlignment="1">
      <alignment horizontal="center"/>
    </xf>
    <xf numFmtId="0" fontId="43" fillId="0" borderId="0" xfId="0" applyFont="1"/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13" fillId="0" borderId="0" xfId="0" applyFont="1" applyFill="1"/>
    <xf numFmtId="0" fontId="13" fillId="7" borderId="0" xfId="0" applyFont="1" applyFill="1"/>
    <xf numFmtId="49" fontId="9" fillId="0" borderId="1" xfId="0" applyNumberFormat="1" applyFont="1" applyFill="1" applyBorder="1" applyAlignment="1">
      <alignment horizontal="center" vertical="top"/>
    </xf>
    <xf numFmtId="0" fontId="13" fillId="0" borderId="1" xfId="0" applyFont="1" applyFill="1" applyBorder="1" applyAlignment="1">
      <alignment vertical="top"/>
    </xf>
    <xf numFmtId="49" fontId="9" fillId="5" borderId="1" xfId="0" applyNumberFormat="1" applyFont="1" applyFill="1" applyBorder="1" applyAlignment="1">
      <alignment horizontal="center" vertical="top"/>
    </xf>
    <xf numFmtId="0" fontId="13" fillId="0" borderId="1" xfId="0" applyFont="1" applyBorder="1" applyAlignment="1">
      <alignment vertical="top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13" fillId="0" borderId="1" xfId="0" applyFont="1" applyBorder="1"/>
    <xf numFmtId="0" fontId="13" fillId="0" borderId="0" xfId="0" applyFont="1" applyAlignment="1">
      <alignment horizontal="center" vertical="center"/>
    </xf>
    <xf numFmtId="0" fontId="35" fillId="0" borderId="0" xfId="0" applyFont="1" applyFill="1" applyAlignment="1">
      <alignment vertical="top" wrapText="1"/>
    </xf>
    <xf numFmtId="0" fontId="30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21" fillId="0" borderId="1" xfId="0" applyNumberFormat="1" applyFont="1" applyFill="1" applyBorder="1" applyAlignment="1">
      <alignment horizontal="center" vertical="top"/>
    </xf>
    <xf numFmtId="165" fontId="22" fillId="0" borderId="1" xfId="0" applyNumberFormat="1" applyFont="1" applyFill="1" applyBorder="1" applyAlignment="1">
      <alignment horizontal="center" vertical="top" wrapText="1"/>
    </xf>
    <xf numFmtId="165" fontId="3" fillId="0" borderId="6" xfId="0" applyNumberFormat="1" applyFont="1" applyFill="1" applyBorder="1" applyAlignment="1">
      <alignment horizontal="center" vertical="top"/>
    </xf>
    <xf numFmtId="0" fontId="37" fillId="3" borderId="5" xfId="0" applyFont="1" applyFill="1" applyBorder="1" applyAlignment="1" applyProtection="1">
      <alignment horizontal="center" vertical="center"/>
    </xf>
    <xf numFmtId="0" fontId="37" fillId="3" borderId="0" xfId="0" applyFont="1" applyFill="1" applyAlignment="1" applyProtection="1">
      <alignment horizontal="center" vertical="center"/>
    </xf>
    <xf numFmtId="0" fontId="36" fillId="0" borderId="0" xfId="0" applyFont="1" applyAlignment="1">
      <alignment horizontal="center" wrapText="1"/>
    </xf>
    <xf numFmtId="0" fontId="38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/>
    <xf numFmtId="0" fontId="36" fillId="0" borderId="1" xfId="0" applyFont="1" applyBorder="1" applyAlignment="1">
      <alignment horizontal="center" wrapText="1"/>
    </xf>
    <xf numFmtId="0" fontId="35" fillId="0" borderId="1" xfId="0" applyFont="1" applyBorder="1" applyAlignment="1"/>
    <xf numFmtId="0" fontId="36" fillId="0" borderId="6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left" wrapText="1"/>
    </xf>
    <xf numFmtId="0" fontId="36" fillId="0" borderId="10" xfId="0" applyFont="1" applyBorder="1" applyAlignment="1">
      <alignment horizontal="center" vertical="center" wrapText="1"/>
    </xf>
    <xf numFmtId="2" fontId="36" fillId="8" borderId="2" xfId="0" applyNumberFormat="1" applyFont="1" applyFill="1" applyBorder="1" applyAlignment="1" applyProtection="1">
      <alignment horizontal="center" vertical="center"/>
    </xf>
    <xf numFmtId="2" fontId="36" fillId="8" borderId="3" xfId="0" applyNumberFormat="1" applyFont="1" applyFill="1" applyBorder="1" applyAlignment="1" applyProtection="1">
      <alignment horizontal="center" vertical="center"/>
    </xf>
    <xf numFmtId="2" fontId="36" fillId="8" borderId="4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top" wrapText="1"/>
    </xf>
    <xf numFmtId="0" fontId="17" fillId="0" borderId="8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11" xfId="0" applyNumberFormat="1" applyFont="1" applyBorder="1" applyAlignment="1">
      <alignment horizontal="center" vertical="center" wrapText="1"/>
    </xf>
    <xf numFmtId="49" fontId="18" fillId="0" borderId="10" xfId="0" applyNumberFormat="1" applyFont="1" applyBorder="1" applyAlignment="1">
      <alignment horizontal="center" vertical="center" wrapText="1"/>
    </xf>
    <xf numFmtId="0" fontId="16" fillId="0" borderId="0" xfId="0" applyFont="1" applyFill="1" applyAlignment="1">
      <alignment horizontal="left" wrapText="1"/>
    </xf>
    <xf numFmtId="0" fontId="17" fillId="0" borderId="1" xfId="0" applyFont="1" applyFill="1" applyBorder="1" applyAlignment="1">
      <alignment horizontal="center" vertical="top" wrapText="1"/>
    </xf>
    <xf numFmtId="49" fontId="3" fillId="5" borderId="6" xfId="0" applyNumberFormat="1" applyFont="1" applyFill="1" applyBorder="1" applyAlignment="1">
      <alignment horizontal="center" vertical="top" wrapText="1"/>
    </xf>
    <xf numFmtId="49" fontId="3" fillId="5" borderId="11" xfId="0" applyNumberFormat="1" applyFont="1" applyFill="1" applyBorder="1" applyAlignment="1">
      <alignment horizontal="center" vertical="top" wrapText="1"/>
    </xf>
    <xf numFmtId="0" fontId="3" fillId="5" borderId="10" xfId="0" applyFont="1" applyFill="1" applyBorder="1" applyAlignment="1">
      <alignment horizontal="center" vertical="top" wrapText="1"/>
    </xf>
    <xf numFmtId="49" fontId="3" fillId="5" borderId="1" xfId="0" applyNumberFormat="1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wrapText="1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2" fillId="5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40" fillId="0" borderId="15" xfId="0" applyFont="1" applyBorder="1" applyAlignment="1">
      <alignment horizontal="center" vertical="center" wrapText="1"/>
    </xf>
    <xf numFmtId="0" fontId="40" fillId="0" borderId="2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28" fillId="0" borderId="1" xfId="0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top" wrapText="1"/>
    </xf>
    <xf numFmtId="0" fontId="32" fillId="0" borderId="16" xfId="0" applyFont="1" applyBorder="1" applyAlignment="1">
      <alignment horizontal="center" vertical="top" wrapText="1"/>
    </xf>
    <xf numFmtId="0" fontId="32" fillId="0" borderId="18" xfId="0" applyFont="1" applyBorder="1" applyAlignment="1">
      <alignment horizontal="center" vertical="top" wrapText="1"/>
    </xf>
    <xf numFmtId="0" fontId="24" fillId="0" borderId="0" xfId="0" applyFont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164" fontId="28" fillId="0" borderId="1" xfId="0" applyNumberFormat="1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Процентный 2" xfId="3"/>
    <cellStyle name="Процент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workbookViewId="0">
      <selection activeCell="N16" sqref="N16"/>
    </sheetView>
  </sheetViews>
  <sheetFormatPr defaultRowHeight="15" x14ac:dyDescent="0.25"/>
  <cols>
    <col min="1" max="1" width="57.42578125" style="109" customWidth="1"/>
    <col min="2" max="2" width="28" style="109" customWidth="1"/>
    <col min="3" max="3" width="9.5703125" style="109" customWidth="1"/>
    <col min="4" max="7" width="6.42578125" style="109" customWidth="1"/>
    <col min="8" max="8" width="8.5703125" style="109" customWidth="1"/>
    <col min="9" max="10" width="6.42578125" style="109" customWidth="1"/>
    <col min="11" max="11" width="9.140625" style="109" customWidth="1"/>
    <col min="12" max="256" width="9.140625" style="109"/>
    <col min="257" max="257" width="57.42578125" style="109" customWidth="1"/>
    <col min="258" max="258" width="28" style="109" customWidth="1"/>
    <col min="259" max="259" width="9.5703125" style="109" customWidth="1"/>
    <col min="260" max="263" width="6.42578125" style="109" customWidth="1"/>
    <col min="264" max="264" width="8.5703125" style="109" customWidth="1"/>
    <col min="265" max="266" width="6.42578125" style="109" customWidth="1"/>
    <col min="267" max="512" width="9.140625" style="109"/>
    <col min="513" max="513" width="57.42578125" style="109" customWidth="1"/>
    <col min="514" max="514" width="28" style="109" customWidth="1"/>
    <col min="515" max="515" width="9.5703125" style="109" customWidth="1"/>
    <col min="516" max="519" width="6.42578125" style="109" customWidth="1"/>
    <col min="520" max="520" width="8.5703125" style="109" customWidth="1"/>
    <col min="521" max="522" width="6.42578125" style="109" customWidth="1"/>
    <col min="523" max="768" width="9.140625" style="109"/>
    <col min="769" max="769" width="57.42578125" style="109" customWidth="1"/>
    <col min="770" max="770" width="28" style="109" customWidth="1"/>
    <col min="771" max="771" width="9.5703125" style="109" customWidth="1"/>
    <col min="772" max="775" width="6.42578125" style="109" customWidth="1"/>
    <col min="776" max="776" width="8.5703125" style="109" customWidth="1"/>
    <col min="777" max="778" width="6.42578125" style="109" customWidth="1"/>
    <col min="779" max="1024" width="9.140625" style="109"/>
    <col min="1025" max="1025" width="57.42578125" style="109" customWidth="1"/>
    <col min="1026" max="1026" width="28" style="109" customWidth="1"/>
    <col min="1027" max="1027" width="9.5703125" style="109" customWidth="1"/>
    <col min="1028" max="1031" width="6.42578125" style="109" customWidth="1"/>
    <col min="1032" max="1032" width="8.5703125" style="109" customWidth="1"/>
    <col min="1033" max="1034" width="6.42578125" style="109" customWidth="1"/>
    <col min="1035" max="1280" width="9.140625" style="109"/>
    <col min="1281" max="1281" width="57.42578125" style="109" customWidth="1"/>
    <col min="1282" max="1282" width="28" style="109" customWidth="1"/>
    <col min="1283" max="1283" width="9.5703125" style="109" customWidth="1"/>
    <col min="1284" max="1287" width="6.42578125" style="109" customWidth="1"/>
    <col min="1288" max="1288" width="8.5703125" style="109" customWidth="1"/>
    <col min="1289" max="1290" width="6.42578125" style="109" customWidth="1"/>
    <col min="1291" max="1536" width="9.140625" style="109"/>
    <col min="1537" max="1537" width="57.42578125" style="109" customWidth="1"/>
    <col min="1538" max="1538" width="28" style="109" customWidth="1"/>
    <col min="1539" max="1539" width="9.5703125" style="109" customWidth="1"/>
    <col min="1540" max="1543" width="6.42578125" style="109" customWidth="1"/>
    <col min="1544" max="1544" width="8.5703125" style="109" customWidth="1"/>
    <col min="1545" max="1546" width="6.42578125" style="109" customWidth="1"/>
    <col min="1547" max="1792" width="9.140625" style="109"/>
    <col min="1793" max="1793" width="57.42578125" style="109" customWidth="1"/>
    <col min="1794" max="1794" width="28" style="109" customWidth="1"/>
    <col min="1795" max="1795" width="9.5703125" style="109" customWidth="1"/>
    <col min="1796" max="1799" width="6.42578125" style="109" customWidth="1"/>
    <col min="1800" max="1800" width="8.5703125" style="109" customWidth="1"/>
    <col min="1801" max="1802" width="6.42578125" style="109" customWidth="1"/>
    <col min="1803" max="2048" width="9.140625" style="109"/>
    <col min="2049" max="2049" width="57.42578125" style="109" customWidth="1"/>
    <col min="2050" max="2050" width="28" style="109" customWidth="1"/>
    <col min="2051" max="2051" width="9.5703125" style="109" customWidth="1"/>
    <col min="2052" max="2055" width="6.42578125" style="109" customWidth="1"/>
    <col min="2056" max="2056" width="8.5703125" style="109" customWidth="1"/>
    <col min="2057" max="2058" width="6.42578125" style="109" customWidth="1"/>
    <col min="2059" max="2304" width="9.140625" style="109"/>
    <col min="2305" max="2305" width="57.42578125" style="109" customWidth="1"/>
    <col min="2306" max="2306" width="28" style="109" customWidth="1"/>
    <col min="2307" max="2307" width="9.5703125" style="109" customWidth="1"/>
    <col min="2308" max="2311" width="6.42578125" style="109" customWidth="1"/>
    <col min="2312" max="2312" width="8.5703125" style="109" customWidth="1"/>
    <col min="2313" max="2314" width="6.42578125" style="109" customWidth="1"/>
    <col min="2315" max="2560" width="9.140625" style="109"/>
    <col min="2561" max="2561" width="57.42578125" style="109" customWidth="1"/>
    <col min="2562" max="2562" width="28" style="109" customWidth="1"/>
    <col min="2563" max="2563" width="9.5703125" style="109" customWidth="1"/>
    <col min="2564" max="2567" width="6.42578125" style="109" customWidth="1"/>
    <col min="2568" max="2568" width="8.5703125" style="109" customWidth="1"/>
    <col min="2569" max="2570" width="6.42578125" style="109" customWidth="1"/>
    <col min="2571" max="2816" width="9.140625" style="109"/>
    <col min="2817" max="2817" width="57.42578125" style="109" customWidth="1"/>
    <col min="2818" max="2818" width="28" style="109" customWidth="1"/>
    <col min="2819" max="2819" width="9.5703125" style="109" customWidth="1"/>
    <col min="2820" max="2823" width="6.42578125" style="109" customWidth="1"/>
    <col min="2824" max="2824" width="8.5703125" style="109" customWidth="1"/>
    <col min="2825" max="2826" width="6.42578125" style="109" customWidth="1"/>
    <col min="2827" max="3072" width="9.140625" style="109"/>
    <col min="3073" max="3073" width="57.42578125" style="109" customWidth="1"/>
    <col min="3074" max="3074" width="28" style="109" customWidth="1"/>
    <col min="3075" max="3075" width="9.5703125" style="109" customWidth="1"/>
    <col min="3076" max="3079" width="6.42578125" style="109" customWidth="1"/>
    <col min="3080" max="3080" width="8.5703125" style="109" customWidth="1"/>
    <col min="3081" max="3082" width="6.42578125" style="109" customWidth="1"/>
    <col min="3083" max="3328" width="9.140625" style="109"/>
    <col min="3329" max="3329" width="57.42578125" style="109" customWidth="1"/>
    <col min="3330" max="3330" width="28" style="109" customWidth="1"/>
    <col min="3331" max="3331" width="9.5703125" style="109" customWidth="1"/>
    <col min="3332" max="3335" width="6.42578125" style="109" customWidth="1"/>
    <col min="3336" max="3336" width="8.5703125" style="109" customWidth="1"/>
    <col min="3337" max="3338" width="6.42578125" style="109" customWidth="1"/>
    <col min="3339" max="3584" width="9.140625" style="109"/>
    <col min="3585" max="3585" width="57.42578125" style="109" customWidth="1"/>
    <col min="3586" max="3586" width="28" style="109" customWidth="1"/>
    <col min="3587" max="3587" width="9.5703125" style="109" customWidth="1"/>
    <col min="3588" max="3591" width="6.42578125" style="109" customWidth="1"/>
    <col min="3592" max="3592" width="8.5703125" style="109" customWidth="1"/>
    <col min="3593" max="3594" width="6.42578125" style="109" customWidth="1"/>
    <col min="3595" max="3840" width="9.140625" style="109"/>
    <col min="3841" max="3841" width="57.42578125" style="109" customWidth="1"/>
    <col min="3842" max="3842" width="28" style="109" customWidth="1"/>
    <col min="3843" max="3843" width="9.5703125" style="109" customWidth="1"/>
    <col min="3844" max="3847" width="6.42578125" style="109" customWidth="1"/>
    <col min="3848" max="3848" width="8.5703125" style="109" customWidth="1"/>
    <col min="3849" max="3850" width="6.42578125" style="109" customWidth="1"/>
    <col min="3851" max="4096" width="9.140625" style="109"/>
    <col min="4097" max="4097" width="57.42578125" style="109" customWidth="1"/>
    <col min="4098" max="4098" width="28" style="109" customWidth="1"/>
    <col min="4099" max="4099" width="9.5703125" style="109" customWidth="1"/>
    <col min="4100" max="4103" width="6.42578125" style="109" customWidth="1"/>
    <col min="4104" max="4104" width="8.5703125" style="109" customWidth="1"/>
    <col min="4105" max="4106" width="6.42578125" style="109" customWidth="1"/>
    <col min="4107" max="4352" width="9.140625" style="109"/>
    <col min="4353" max="4353" width="57.42578125" style="109" customWidth="1"/>
    <col min="4354" max="4354" width="28" style="109" customWidth="1"/>
    <col min="4355" max="4355" width="9.5703125" style="109" customWidth="1"/>
    <col min="4356" max="4359" width="6.42578125" style="109" customWidth="1"/>
    <col min="4360" max="4360" width="8.5703125" style="109" customWidth="1"/>
    <col min="4361" max="4362" width="6.42578125" style="109" customWidth="1"/>
    <col min="4363" max="4608" width="9.140625" style="109"/>
    <col min="4609" max="4609" width="57.42578125" style="109" customWidth="1"/>
    <col min="4610" max="4610" width="28" style="109" customWidth="1"/>
    <col min="4611" max="4611" width="9.5703125" style="109" customWidth="1"/>
    <col min="4612" max="4615" width="6.42578125" style="109" customWidth="1"/>
    <col min="4616" max="4616" width="8.5703125" style="109" customWidth="1"/>
    <col min="4617" max="4618" width="6.42578125" style="109" customWidth="1"/>
    <col min="4619" max="4864" width="9.140625" style="109"/>
    <col min="4865" max="4865" width="57.42578125" style="109" customWidth="1"/>
    <col min="4866" max="4866" width="28" style="109" customWidth="1"/>
    <col min="4867" max="4867" width="9.5703125" style="109" customWidth="1"/>
    <col min="4868" max="4871" width="6.42578125" style="109" customWidth="1"/>
    <col min="4872" max="4872" width="8.5703125" style="109" customWidth="1"/>
    <col min="4873" max="4874" width="6.42578125" style="109" customWidth="1"/>
    <col min="4875" max="5120" width="9.140625" style="109"/>
    <col min="5121" max="5121" width="57.42578125" style="109" customWidth="1"/>
    <col min="5122" max="5122" width="28" style="109" customWidth="1"/>
    <col min="5123" max="5123" width="9.5703125" style="109" customWidth="1"/>
    <col min="5124" max="5127" width="6.42578125" style="109" customWidth="1"/>
    <col min="5128" max="5128" width="8.5703125" style="109" customWidth="1"/>
    <col min="5129" max="5130" width="6.42578125" style="109" customWidth="1"/>
    <col min="5131" max="5376" width="9.140625" style="109"/>
    <col min="5377" max="5377" width="57.42578125" style="109" customWidth="1"/>
    <col min="5378" max="5378" width="28" style="109" customWidth="1"/>
    <col min="5379" max="5379" width="9.5703125" style="109" customWidth="1"/>
    <col min="5380" max="5383" width="6.42578125" style="109" customWidth="1"/>
    <col min="5384" max="5384" width="8.5703125" style="109" customWidth="1"/>
    <col min="5385" max="5386" width="6.42578125" style="109" customWidth="1"/>
    <col min="5387" max="5632" width="9.140625" style="109"/>
    <col min="5633" max="5633" width="57.42578125" style="109" customWidth="1"/>
    <col min="5634" max="5634" width="28" style="109" customWidth="1"/>
    <col min="5635" max="5635" width="9.5703125" style="109" customWidth="1"/>
    <col min="5636" max="5639" width="6.42578125" style="109" customWidth="1"/>
    <col min="5640" max="5640" width="8.5703125" style="109" customWidth="1"/>
    <col min="5641" max="5642" width="6.42578125" style="109" customWidth="1"/>
    <col min="5643" max="5888" width="9.140625" style="109"/>
    <col min="5889" max="5889" width="57.42578125" style="109" customWidth="1"/>
    <col min="5890" max="5890" width="28" style="109" customWidth="1"/>
    <col min="5891" max="5891" width="9.5703125" style="109" customWidth="1"/>
    <col min="5892" max="5895" width="6.42578125" style="109" customWidth="1"/>
    <col min="5896" max="5896" width="8.5703125" style="109" customWidth="1"/>
    <col min="5897" max="5898" width="6.42578125" style="109" customWidth="1"/>
    <col min="5899" max="6144" width="9.140625" style="109"/>
    <col min="6145" max="6145" width="57.42578125" style="109" customWidth="1"/>
    <col min="6146" max="6146" width="28" style="109" customWidth="1"/>
    <col min="6147" max="6147" width="9.5703125" style="109" customWidth="1"/>
    <col min="6148" max="6151" width="6.42578125" style="109" customWidth="1"/>
    <col min="6152" max="6152" width="8.5703125" style="109" customWidth="1"/>
    <col min="6153" max="6154" width="6.42578125" style="109" customWidth="1"/>
    <col min="6155" max="6400" width="9.140625" style="109"/>
    <col min="6401" max="6401" width="57.42578125" style="109" customWidth="1"/>
    <col min="6402" max="6402" width="28" style="109" customWidth="1"/>
    <col min="6403" max="6403" width="9.5703125" style="109" customWidth="1"/>
    <col min="6404" max="6407" width="6.42578125" style="109" customWidth="1"/>
    <col min="6408" max="6408" width="8.5703125" style="109" customWidth="1"/>
    <col min="6409" max="6410" width="6.42578125" style="109" customWidth="1"/>
    <col min="6411" max="6656" width="9.140625" style="109"/>
    <col min="6657" max="6657" width="57.42578125" style="109" customWidth="1"/>
    <col min="6658" max="6658" width="28" style="109" customWidth="1"/>
    <col min="6659" max="6659" width="9.5703125" style="109" customWidth="1"/>
    <col min="6660" max="6663" width="6.42578125" style="109" customWidth="1"/>
    <col min="6664" max="6664" width="8.5703125" style="109" customWidth="1"/>
    <col min="6665" max="6666" width="6.42578125" style="109" customWidth="1"/>
    <col min="6667" max="6912" width="9.140625" style="109"/>
    <col min="6913" max="6913" width="57.42578125" style="109" customWidth="1"/>
    <col min="6914" max="6914" width="28" style="109" customWidth="1"/>
    <col min="6915" max="6915" width="9.5703125" style="109" customWidth="1"/>
    <col min="6916" max="6919" width="6.42578125" style="109" customWidth="1"/>
    <col min="6920" max="6920" width="8.5703125" style="109" customWidth="1"/>
    <col min="6921" max="6922" width="6.42578125" style="109" customWidth="1"/>
    <col min="6923" max="7168" width="9.140625" style="109"/>
    <col min="7169" max="7169" width="57.42578125" style="109" customWidth="1"/>
    <col min="7170" max="7170" width="28" style="109" customWidth="1"/>
    <col min="7171" max="7171" width="9.5703125" style="109" customWidth="1"/>
    <col min="7172" max="7175" width="6.42578125" style="109" customWidth="1"/>
    <col min="7176" max="7176" width="8.5703125" style="109" customWidth="1"/>
    <col min="7177" max="7178" width="6.42578125" style="109" customWidth="1"/>
    <col min="7179" max="7424" width="9.140625" style="109"/>
    <col min="7425" max="7425" width="57.42578125" style="109" customWidth="1"/>
    <col min="7426" max="7426" width="28" style="109" customWidth="1"/>
    <col min="7427" max="7427" width="9.5703125" style="109" customWidth="1"/>
    <col min="7428" max="7431" width="6.42578125" style="109" customWidth="1"/>
    <col min="7432" max="7432" width="8.5703125" style="109" customWidth="1"/>
    <col min="7433" max="7434" width="6.42578125" style="109" customWidth="1"/>
    <col min="7435" max="7680" width="9.140625" style="109"/>
    <col min="7681" max="7681" width="57.42578125" style="109" customWidth="1"/>
    <col min="7682" max="7682" width="28" style="109" customWidth="1"/>
    <col min="7683" max="7683" width="9.5703125" style="109" customWidth="1"/>
    <col min="7684" max="7687" width="6.42578125" style="109" customWidth="1"/>
    <col min="7688" max="7688" width="8.5703125" style="109" customWidth="1"/>
    <col min="7689" max="7690" width="6.42578125" style="109" customWidth="1"/>
    <col min="7691" max="7936" width="9.140625" style="109"/>
    <col min="7937" max="7937" width="57.42578125" style="109" customWidth="1"/>
    <col min="7938" max="7938" width="28" style="109" customWidth="1"/>
    <col min="7939" max="7939" width="9.5703125" style="109" customWidth="1"/>
    <col min="7940" max="7943" width="6.42578125" style="109" customWidth="1"/>
    <col min="7944" max="7944" width="8.5703125" style="109" customWidth="1"/>
    <col min="7945" max="7946" width="6.42578125" style="109" customWidth="1"/>
    <col min="7947" max="8192" width="9.140625" style="109"/>
    <col min="8193" max="8193" width="57.42578125" style="109" customWidth="1"/>
    <col min="8194" max="8194" width="28" style="109" customWidth="1"/>
    <col min="8195" max="8195" width="9.5703125" style="109" customWidth="1"/>
    <col min="8196" max="8199" width="6.42578125" style="109" customWidth="1"/>
    <col min="8200" max="8200" width="8.5703125" style="109" customWidth="1"/>
    <col min="8201" max="8202" width="6.42578125" style="109" customWidth="1"/>
    <col min="8203" max="8448" width="9.140625" style="109"/>
    <col min="8449" max="8449" width="57.42578125" style="109" customWidth="1"/>
    <col min="8450" max="8450" width="28" style="109" customWidth="1"/>
    <col min="8451" max="8451" width="9.5703125" style="109" customWidth="1"/>
    <col min="8452" max="8455" width="6.42578125" style="109" customWidth="1"/>
    <col min="8456" max="8456" width="8.5703125" style="109" customWidth="1"/>
    <col min="8457" max="8458" width="6.42578125" style="109" customWidth="1"/>
    <col min="8459" max="8704" width="9.140625" style="109"/>
    <col min="8705" max="8705" width="57.42578125" style="109" customWidth="1"/>
    <col min="8706" max="8706" width="28" style="109" customWidth="1"/>
    <col min="8707" max="8707" width="9.5703125" style="109" customWidth="1"/>
    <col min="8708" max="8711" width="6.42578125" style="109" customWidth="1"/>
    <col min="8712" max="8712" width="8.5703125" style="109" customWidth="1"/>
    <col min="8713" max="8714" width="6.42578125" style="109" customWidth="1"/>
    <col min="8715" max="8960" width="9.140625" style="109"/>
    <col min="8961" max="8961" width="57.42578125" style="109" customWidth="1"/>
    <col min="8962" max="8962" width="28" style="109" customWidth="1"/>
    <col min="8963" max="8963" width="9.5703125" style="109" customWidth="1"/>
    <col min="8964" max="8967" width="6.42578125" style="109" customWidth="1"/>
    <col min="8968" max="8968" width="8.5703125" style="109" customWidth="1"/>
    <col min="8969" max="8970" width="6.42578125" style="109" customWidth="1"/>
    <col min="8971" max="9216" width="9.140625" style="109"/>
    <col min="9217" max="9217" width="57.42578125" style="109" customWidth="1"/>
    <col min="9218" max="9218" width="28" style="109" customWidth="1"/>
    <col min="9219" max="9219" width="9.5703125" style="109" customWidth="1"/>
    <col min="9220" max="9223" width="6.42578125" style="109" customWidth="1"/>
    <col min="9224" max="9224" width="8.5703125" style="109" customWidth="1"/>
    <col min="9225" max="9226" width="6.42578125" style="109" customWidth="1"/>
    <col min="9227" max="9472" width="9.140625" style="109"/>
    <col min="9473" max="9473" width="57.42578125" style="109" customWidth="1"/>
    <col min="9474" max="9474" width="28" style="109" customWidth="1"/>
    <col min="9475" max="9475" width="9.5703125" style="109" customWidth="1"/>
    <col min="9476" max="9479" width="6.42578125" style="109" customWidth="1"/>
    <col min="9480" max="9480" width="8.5703125" style="109" customWidth="1"/>
    <col min="9481" max="9482" width="6.42578125" style="109" customWidth="1"/>
    <col min="9483" max="9728" width="9.140625" style="109"/>
    <col min="9729" max="9729" width="57.42578125" style="109" customWidth="1"/>
    <col min="9730" max="9730" width="28" style="109" customWidth="1"/>
    <col min="9731" max="9731" width="9.5703125" style="109" customWidth="1"/>
    <col min="9732" max="9735" width="6.42578125" style="109" customWidth="1"/>
    <col min="9736" max="9736" width="8.5703125" style="109" customWidth="1"/>
    <col min="9737" max="9738" width="6.42578125" style="109" customWidth="1"/>
    <col min="9739" max="9984" width="9.140625" style="109"/>
    <col min="9985" max="9985" width="57.42578125" style="109" customWidth="1"/>
    <col min="9986" max="9986" width="28" style="109" customWidth="1"/>
    <col min="9987" max="9987" width="9.5703125" style="109" customWidth="1"/>
    <col min="9988" max="9991" width="6.42578125" style="109" customWidth="1"/>
    <col min="9992" max="9992" width="8.5703125" style="109" customWidth="1"/>
    <col min="9993" max="9994" width="6.42578125" style="109" customWidth="1"/>
    <col min="9995" max="10240" width="9.140625" style="109"/>
    <col min="10241" max="10241" width="57.42578125" style="109" customWidth="1"/>
    <col min="10242" max="10242" width="28" style="109" customWidth="1"/>
    <col min="10243" max="10243" width="9.5703125" style="109" customWidth="1"/>
    <col min="10244" max="10247" width="6.42578125" style="109" customWidth="1"/>
    <col min="10248" max="10248" width="8.5703125" style="109" customWidth="1"/>
    <col min="10249" max="10250" width="6.42578125" style="109" customWidth="1"/>
    <col min="10251" max="10496" width="9.140625" style="109"/>
    <col min="10497" max="10497" width="57.42578125" style="109" customWidth="1"/>
    <col min="10498" max="10498" width="28" style="109" customWidth="1"/>
    <col min="10499" max="10499" width="9.5703125" style="109" customWidth="1"/>
    <col min="10500" max="10503" width="6.42578125" style="109" customWidth="1"/>
    <col min="10504" max="10504" width="8.5703125" style="109" customWidth="1"/>
    <col min="10505" max="10506" width="6.42578125" style="109" customWidth="1"/>
    <col min="10507" max="10752" width="9.140625" style="109"/>
    <col min="10753" max="10753" width="57.42578125" style="109" customWidth="1"/>
    <col min="10754" max="10754" width="28" style="109" customWidth="1"/>
    <col min="10755" max="10755" width="9.5703125" style="109" customWidth="1"/>
    <col min="10756" max="10759" width="6.42578125" style="109" customWidth="1"/>
    <col min="10760" max="10760" width="8.5703125" style="109" customWidth="1"/>
    <col min="10761" max="10762" width="6.42578125" style="109" customWidth="1"/>
    <col min="10763" max="11008" width="9.140625" style="109"/>
    <col min="11009" max="11009" width="57.42578125" style="109" customWidth="1"/>
    <col min="11010" max="11010" width="28" style="109" customWidth="1"/>
    <col min="11011" max="11011" width="9.5703125" style="109" customWidth="1"/>
    <col min="11012" max="11015" width="6.42578125" style="109" customWidth="1"/>
    <col min="11016" max="11016" width="8.5703125" style="109" customWidth="1"/>
    <col min="11017" max="11018" width="6.42578125" style="109" customWidth="1"/>
    <col min="11019" max="11264" width="9.140625" style="109"/>
    <col min="11265" max="11265" width="57.42578125" style="109" customWidth="1"/>
    <col min="11266" max="11266" width="28" style="109" customWidth="1"/>
    <col min="11267" max="11267" width="9.5703125" style="109" customWidth="1"/>
    <col min="11268" max="11271" width="6.42578125" style="109" customWidth="1"/>
    <col min="11272" max="11272" width="8.5703125" style="109" customWidth="1"/>
    <col min="11273" max="11274" width="6.42578125" style="109" customWidth="1"/>
    <col min="11275" max="11520" width="9.140625" style="109"/>
    <col min="11521" max="11521" width="57.42578125" style="109" customWidth="1"/>
    <col min="11522" max="11522" width="28" style="109" customWidth="1"/>
    <col min="11523" max="11523" width="9.5703125" style="109" customWidth="1"/>
    <col min="11524" max="11527" width="6.42578125" style="109" customWidth="1"/>
    <col min="11528" max="11528" width="8.5703125" style="109" customWidth="1"/>
    <col min="11529" max="11530" width="6.42578125" style="109" customWidth="1"/>
    <col min="11531" max="11776" width="9.140625" style="109"/>
    <col min="11777" max="11777" width="57.42578125" style="109" customWidth="1"/>
    <col min="11778" max="11778" width="28" style="109" customWidth="1"/>
    <col min="11779" max="11779" width="9.5703125" style="109" customWidth="1"/>
    <col min="11780" max="11783" width="6.42578125" style="109" customWidth="1"/>
    <col min="11784" max="11784" width="8.5703125" style="109" customWidth="1"/>
    <col min="11785" max="11786" width="6.42578125" style="109" customWidth="1"/>
    <col min="11787" max="12032" width="9.140625" style="109"/>
    <col min="12033" max="12033" width="57.42578125" style="109" customWidth="1"/>
    <col min="12034" max="12034" width="28" style="109" customWidth="1"/>
    <col min="12035" max="12035" width="9.5703125" style="109" customWidth="1"/>
    <col min="12036" max="12039" width="6.42578125" style="109" customWidth="1"/>
    <col min="12040" max="12040" width="8.5703125" style="109" customWidth="1"/>
    <col min="12041" max="12042" width="6.42578125" style="109" customWidth="1"/>
    <col min="12043" max="12288" width="9.140625" style="109"/>
    <col min="12289" max="12289" width="57.42578125" style="109" customWidth="1"/>
    <col min="12290" max="12290" width="28" style="109" customWidth="1"/>
    <col min="12291" max="12291" width="9.5703125" style="109" customWidth="1"/>
    <col min="12292" max="12295" width="6.42578125" style="109" customWidth="1"/>
    <col min="12296" max="12296" width="8.5703125" style="109" customWidth="1"/>
    <col min="12297" max="12298" width="6.42578125" style="109" customWidth="1"/>
    <col min="12299" max="12544" width="9.140625" style="109"/>
    <col min="12545" max="12545" width="57.42578125" style="109" customWidth="1"/>
    <col min="12546" max="12546" width="28" style="109" customWidth="1"/>
    <col min="12547" max="12547" width="9.5703125" style="109" customWidth="1"/>
    <col min="12548" max="12551" width="6.42578125" style="109" customWidth="1"/>
    <col min="12552" max="12552" width="8.5703125" style="109" customWidth="1"/>
    <col min="12553" max="12554" width="6.42578125" style="109" customWidth="1"/>
    <col min="12555" max="12800" width="9.140625" style="109"/>
    <col min="12801" max="12801" width="57.42578125" style="109" customWidth="1"/>
    <col min="12802" max="12802" width="28" style="109" customWidth="1"/>
    <col min="12803" max="12803" width="9.5703125" style="109" customWidth="1"/>
    <col min="12804" max="12807" width="6.42578125" style="109" customWidth="1"/>
    <col min="12808" max="12808" width="8.5703125" style="109" customWidth="1"/>
    <col min="12809" max="12810" width="6.42578125" style="109" customWidth="1"/>
    <col min="12811" max="13056" width="9.140625" style="109"/>
    <col min="13057" max="13057" width="57.42578125" style="109" customWidth="1"/>
    <col min="13058" max="13058" width="28" style="109" customWidth="1"/>
    <col min="13059" max="13059" width="9.5703125" style="109" customWidth="1"/>
    <col min="13060" max="13063" width="6.42578125" style="109" customWidth="1"/>
    <col min="13064" max="13064" width="8.5703125" style="109" customWidth="1"/>
    <col min="13065" max="13066" width="6.42578125" style="109" customWidth="1"/>
    <col min="13067" max="13312" width="9.140625" style="109"/>
    <col min="13313" max="13313" width="57.42578125" style="109" customWidth="1"/>
    <col min="13314" max="13314" width="28" style="109" customWidth="1"/>
    <col min="13315" max="13315" width="9.5703125" style="109" customWidth="1"/>
    <col min="13316" max="13319" width="6.42578125" style="109" customWidth="1"/>
    <col min="13320" max="13320" width="8.5703125" style="109" customWidth="1"/>
    <col min="13321" max="13322" width="6.42578125" style="109" customWidth="1"/>
    <col min="13323" max="13568" width="9.140625" style="109"/>
    <col min="13569" max="13569" width="57.42578125" style="109" customWidth="1"/>
    <col min="13570" max="13570" width="28" style="109" customWidth="1"/>
    <col min="13571" max="13571" width="9.5703125" style="109" customWidth="1"/>
    <col min="13572" max="13575" width="6.42578125" style="109" customWidth="1"/>
    <col min="13576" max="13576" width="8.5703125" style="109" customWidth="1"/>
    <col min="13577" max="13578" width="6.42578125" style="109" customWidth="1"/>
    <col min="13579" max="13824" width="9.140625" style="109"/>
    <col min="13825" max="13825" width="57.42578125" style="109" customWidth="1"/>
    <col min="13826" max="13826" width="28" style="109" customWidth="1"/>
    <col min="13827" max="13827" width="9.5703125" style="109" customWidth="1"/>
    <col min="13828" max="13831" width="6.42578125" style="109" customWidth="1"/>
    <col min="13832" max="13832" width="8.5703125" style="109" customWidth="1"/>
    <col min="13833" max="13834" width="6.42578125" style="109" customWidth="1"/>
    <col min="13835" max="14080" width="9.140625" style="109"/>
    <col min="14081" max="14081" width="57.42578125" style="109" customWidth="1"/>
    <col min="14082" max="14082" width="28" style="109" customWidth="1"/>
    <col min="14083" max="14083" width="9.5703125" style="109" customWidth="1"/>
    <col min="14084" max="14087" width="6.42578125" style="109" customWidth="1"/>
    <col min="14088" max="14088" width="8.5703125" style="109" customWidth="1"/>
    <col min="14089" max="14090" width="6.42578125" style="109" customWidth="1"/>
    <col min="14091" max="14336" width="9.140625" style="109"/>
    <col min="14337" max="14337" width="57.42578125" style="109" customWidth="1"/>
    <col min="14338" max="14338" width="28" style="109" customWidth="1"/>
    <col min="14339" max="14339" width="9.5703125" style="109" customWidth="1"/>
    <col min="14340" max="14343" width="6.42578125" style="109" customWidth="1"/>
    <col min="14344" max="14344" width="8.5703125" style="109" customWidth="1"/>
    <col min="14345" max="14346" width="6.42578125" style="109" customWidth="1"/>
    <col min="14347" max="14592" width="9.140625" style="109"/>
    <col min="14593" max="14593" width="57.42578125" style="109" customWidth="1"/>
    <col min="14594" max="14594" width="28" style="109" customWidth="1"/>
    <col min="14595" max="14595" width="9.5703125" style="109" customWidth="1"/>
    <col min="14596" max="14599" width="6.42578125" style="109" customWidth="1"/>
    <col min="14600" max="14600" width="8.5703125" style="109" customWidth="1"/>
    <col min="14601" max="14602" width="6.42578125" style="109" customWidth="1"/>
    <col min="14603" max="14848" width="9.140625" style="109"/>
    <col min="14849" max="14849" width="57.42578125" style="109" customWidth="1"/>
    <col min="14850" max="14850" width="28" style="109" customWidth="1"/>
    <col min="14851" max="14851" width="9.5703125" style="109" customWidth="1"/>
    <col min="14852" max="14855" width="6.42578125" style="109" customWidth="1"/>
    <col min="14856" max="14856" width="8.5703125" style="109" customWidth="1"/>
    <col min="14857" max="14858" width="6.42578125" style="109" customWidth="1"/>
    <col min="14859" max="15104" width="9.140625" style="109"/>
    <col min="15105" max="15105" width="57.42578125" style="109" customWidth="1"/>
    <col min="15106" max="15106" width="28" style="109" customWidth="1"/>
    <col min="15107" max="15107" width="9.5703125" style="109" customWidth="1"/>
    <col min="15108" max="15111" width="6.42578125" style="109" customWidth="1"/>
    <col min="15112" max="15112" width="8.5703125" style="109" customWidth="1"/>
    <col min="15113" max="15114" width="6.42578125" style="109" customWidth="1"/>
    <col min="15115" max="15360" width="9.140625" style="109"/>
    <col min="15361" max="15361" width="57.42578125" style="109" customWidth="1"/>
    <col min="15362" max="15362" width="28" style="109" customWidth="1"/>
    <col min="15363" max="15363" width="9.5703125" style="109" customWidth="1"/>
    <col min="15364" max="15367" width="6.42578125" style="109" customWidth="1"/>
    <col min="15368" max="15368" width="8.5703125" style="109" customWidth="1"/>
    <col min="15369" max="15370" width="6.42578125" style="109" customWidth="1"/>
    <col min="15371" max="15616" width="9.140625" style="109"/>
    <col min="15617" max="15617" width="57.42578125" style="109" customWidth="1"/>
    <col min="15618" max="15618" width="28" style="109" customWidth="1"/>
    <col min="15619" max="15619" width="9.5703125" style="109" customWidth="1"/>
    <col min="15620" max="15623" width="6.42578125" style="109" customWidth="1"/>
    <col min="15624" max="15624" width="8.5703125" style="109" customWidth="1"/>
    <col min="15625" max="15626" width="6.42578125" style="109" customWidth="1"/>
    <col min="15627" max="15872" width="9.140625" style="109"/>
    <col min="15873" max="15873" width="57.42578125" style="109" customWidth="1"/>
    <col min="15874" max="15874" width="28" style="109" customWidth="1"/>
    <col min="15875" max="15875" width="9.5703125" style="109" customWidth="1"/>
    <col min="15876" max="15879" width="6.42578125" style="109" customWidth="1"/>
    <col min="15880" max="15880" width="8.5703125" style="109" customWidth="1"/>
    <col min="15881" max="15882" width="6.42578125" style="109" customWidth="1"/>
    <col min="15883" max="16128" width="9.140625" style="109"/>
    <col min="16129" max="16129" width="57.42578125" style="109" customWidth="1"/>
    <col min="16130" max="16130" width="28" style="109" customWidth="1"/>
    <col min="16131" max="16131" width="9.5703125" style="109" customWidth="1"/>
    <col min="16132" max="16135" width="6.42578125" style="109" customWidth="1"/>
    <col min="16136" max="16136" width="8.5703125" style="109" customWidth="1"/>
    <col min="16137" max="16138" width="6.42578125" style="109" customWidth="1"/>
    <col min="16139" max="16384" width="9.140625" style="109"/>
  </cols>
  <sheetData>
    <row r="1" spans="1:13" ht="35.450000000000003" customHeight="1" x14ac:dyDescent="0.25">
      <c r="A1" s="176" t="s">
        <v>297</v>
      </c>
      <c r="B1" s="177"/>
      <c r="C1" s="177"/>
      <c r="D1" s="177"/>
      <c r="E1" s="178"/>
      <c r="F1" s="178"/>
      <c r="G1" s="178"/>
      <c r="H1" s="178"/>
      <c r="I1" s="178"/>
      <c r="J1" s="178"/>
    </row>
    <row r="3" spans="1:13" ht="28.5" customHeight="1" x14ac:dyDescent="0.25">
      <c r="A3" s="179" t="s">
        <v>248</v>
      </c>
      <c r="B3" s="180"/>
      <c r="C3" s="125" t="s">
        <v>247</v>
      </c>
      <c r="D3" s="125" t="s">
        <v>246</v>
      </c>
      <c r="E3" s="125" t="s">
        <v>245</v>
      </c>
      <c r="F3" s="125" t="s">
        <v>244</v>
      </c>
      <c r="G3" s="125" t="s">
        <v>243</v>
      </c>
      <c r="H3" s="125" t="s">
        <v>242</v>
      </c>
      <c r="I3" s="125" t="s">
        <v>241</v>
      </c>
      <c r="J3" s="125" t="s">
        <v>240</v>
      </c>
      <c r="K3" s="125" t="s">
        <v>249</v>
      </c>
      <c r="L3" s="125" t="s">
        <v>250</v>
      </c>
      <c r="M3" s="125" t="s">
        <v>251</v>
      </c>
    </row>
    <row r="4" spans="1:13" ht="18.600000000000001" customHeight="1" x14ac:dyDescent="0.25">
      <c r="A4" s="181" t="s">
        <v>1</v>
      </c>
      <c r="B4" s="125" t="s">
        <v>3</v>
      </c>
      <c r="C4" s="124">
        <v>1</v>
      </c>
      <c r="D4" s="124">
        <v>0</v>
      </c>
      <c r="E4" s="124">
        <v>0</v>
      </c>
      <c r="F4" s="124">
        <v>0</v>
      </c>
      <c r="G4" s="124">
        <v>1</v>
      </c>
      <c r="H4" s="124">
        <v>1</v>
      </c>
      <c r="I4" s="124">
        <v>1</v>
      </c>
      <c r="J4" s="124">
        <v>1</v>
      </c>
      <c r="K4" s="124">
        <v>1</v>
      </c>
      <c r="L4" s="124">
        <v>1</v>
      </c>
      <c r="M4" s="124">
        <v>1</v>
      </c>
    </row>
    <row r="5" spans="1:13" ht="45" x14ac:dyDescent="0.25">
      <c r="A5" s="182"/>
      <c r="B5" s="114" t="s">
        <v>263</v>
      </c>
      <c r="C5" s="123">
        <v>11.9</v>
      </c>
      <c r="D5" s="122">
        <v>8.4</v>
      </c>
      <c r="E5" s="122">
        <v>2.29</v>
      </c>
      <c r="F5" s="122">
        <v>0.28999999999999998</v>
      </c>
      <c r="G5" s="122">
        <v>49.28</v>
      </c>
      <c r="H5" s="122">
        <v>49.28</v>
      </c>
      <c r="I5" s="122">
        <v>2597</v>
      </c>
      <c r="J5" s="122">
        <v>67.400000000000006</v>
      </c>
      <c r="K5" s="122">
        <v>64.8</v>
      </c>
      <c r="L5" s="122">
        <v>45.3</v>
      </c>
      <c r="M5" s="122">
        <v>1194</v>
      </c>
    </row>
    <row r="6" spans="1:13" ht="31.9" customHeight="1" x14ac:dyDescent="0.25">
      <c r="A6" s="183"/>
      <c r="B6" s="114" t="s">
        <v>253</v>
      </c>
      <c r="C6" s="123">
        <v>12.3</v>
      </c>
      <c r="D6" s="122">
        <v>10.199999999999999</v>
      </c>
      <c r="E6" s="122">
        <v>2.8</v>
      </c>
      <c r="F6" s="122">
        <v>0.17</v>
      </c>
      <c r="G6" s="122">
        <v>52</v>
      </c>
      <c r="H6" s="122">
        <v>52</v>
      </c>
      <c r="I6" s="122">
        <v>3500</v>
      </c>
      <c r="J6" s="122">
        <v>65.3</v>
      </c>
      <c r="K6" s="122">
        <v>21</v>
      </c>
      <c r="L6" s="122">
        <v>98.5</v>
      </c>
      <c r="M6" s="122">
        <v>590</v>
      </c>
    </row>
    <row r="7" spans="1:13" ht="31.9" customHeight="1" x14ac:dyDescent="0.25">
      <c r="A7" s="183"/>
      <c r="B7" s="114" t="s">
        <v>264</v>
      </c>
      <c r="C7" s="123">
        <v>11.52</v>
      </c>
      <c r="D7" s="122">
        <v>9.23</v>
      </c>
      <c r="E7" s="122">
        <v>0.1</v>
      </c>
      <c r="F7" s="122">
        <v>0.26</v>
      </c>
      <c r="G7" s="122">
        <v>53.82</v>
      </c>
      <c r="H7" s="122">
        <v>53.82</v>
      </c>
      <c r="I7" s="122">
        <v>3214</v>
      </c>
      <c r="J7" s="122">
        <v>48.5</v>
      </c>
      <c r="K7" s="122">
        <v>108.6</v>
      </c>
      <c r="L7" s="122">
        <v>100</v>
      </c>
      <c r="M7" s="122">
        <v>1148</v>
      </c>
    </row>
    <row r="8" spans="1:13" ht="17.25" customHeight="1" x14ac:dyDescent="0.25">
      <c r="A8" s="183"/>
      <c r="B8" s="119" t="s">
        <v>4</v>
      </c>
      <c r="C8" s="121">
        <f t="shared" ref="C8:M8" si="0">IF(C4=1,C7*C7/C5/C6,C7*C6/C5/C7)</f>
        <v>0.90667759786841562</v>
      </c>
      <c r="D8" s="121">
        <f t="shared" si="0"/>
        <v>1.2142857142857142</v>
      </c>
      <c r="E8" s="121">
        <f t="shared" si="0"/>
        <v>1.2227074235807858</v>
      </c>
      <c r="F8" s="121">
        <f t="shared" si="0"/>
        <v>0.5862068965517242</v>
      </c>
      <c r="G8" s="121">
        <f t="shared" si="0"/>
        <v>1.1303510551948053</v>
      </c>
      <c r="H8" s="121">
        <f t="shared" si="0"/>
        <v>1.1303510551948053</v>
      </c>
      <c r="I8" s="121">
        <f t="shared" si="0"/>
        <v>1.1364537103251005</v>
      </c>
      <c r="J8" s="121">
        <f t="shared" si="0"/>
        <v>0.53445408318602561</v>
      </c>
      <c r="K8" s="121">
        <f t="shared" si="0"/>
        <v>8.6669312169312178</v>
      </c>
      <c r="L8" s="121">
        <f t="shared" si="0"/>
        <v>2.2411223540749208</v>
      </c>
      <c r="M8" s="121">
        <f t="shared" si="0"/>
        <v>1.8708003293302671</v>
      </c>
    </row>
    <row r="9" spans="1:13" ht="17.25" hidden="1" customHeight="1" x14ac:dyDescent="0.25">
      <c r="A9" s="183"/>
      <c r="B9" s="119"/>
      <c r="C9" s="120">
        <f t="shared" ref="C9:J9" si="1">IFERROR(C8,0)</f>
        <v>0.90667759786841562</v>
      </c>
      <c r="D9" s="120">
        <f t="shared" si="1"/>
        <v>1.2142857142857142</v>
      </c>
      <c r="E9" s="120">
        <f t="shared" si="1"/>
        <v>1.2227074235807858</v>
      </c>
      <c r="F9" s="120">
        <f t="shared" si="1"/>
        <v>0.5862068965517242</v>
      </c>
      <c r="G9" s="120">
        <f t="shared" si="1"/>
        <v>1.1303510551948053</v>
      </c>
      <c r="H9" s="120">
        <f t="shared" si="1"/>
        <v>1.1303510551948053</v>
      </c>
      <c r="I9" s="120">
        <f t="shared" si="1"/>
        <v>1.1364537103251005</v>
      </c>
      <c r="J9" s="120">
        <f t="shared" si="1"/>
        <v>0.53445408318602561</v>
      </c>
    </row>
    <row r="10" spans="1:13" ht="17.25" hidden="1" customHeight="1" x14ac:dyDescent="0.25">
      <c r="A10" s="183"/>
      <c r="B10" s="119"/>
      <c r="C10" s="118">
        <f t="shared" ref="C10:J10" si="2">IF(C9&gt;0,1,0)</f>
        <v>1</v>
      </c>
      <c r="D10" s="118">
        <f t="shared" si="2"/>
        <v>1</v>
      </c>
      <c r="E10" s="118">
        <f t="shared" si="2"/>
        <v>1</v>
      </c>
      <c r="F10" s="118">
        <f t="shared" si="2"/>
        <v>1</v>
      </c>
      <c r="G10" s="118">
        <f t="shared" si="2"/>
        <v>1</v>
      </c>
      <c r="H10" s="118">
        <f t="shared" si="2"/>
        <v>1</v>
      </c>
      <c r="I10" s="118">
        <f t="shared" si="2"/>
        <v>1</v>
      </c>
      <c r="J10" s="118">
        <f t="shared" si="2"/>
        <v>1</v>
      </c>
    </row>
    <row r="11" spans="1:13" ht="17.25" hidden="1" customHeight="1" x14ac:dyDescent="0.25">
      <c r="A11" s="183"/>
      <c r="B11" s="119"/>
      <c r="C11" s="118">
        <v>11</v>
      </c>
      <c r="D11" s="117"/>
      <c r="E11" s="117"/>
      <c r="F11" s="117"/>
      <c r="G11" s="117"/>
      <c r="H11" s="117"/>
      <c r="I11" s="117"/>
      <c r="J11" s="117"/>
    </row>
    <row r="12" spans="1:13" ht="17.25" customHeight="1" x14ac:dyDescent="0.25">
      <c r="A12" s="184"/>
      <c r="B12" s="116" t="s">
        <v>0</v>
      </c>
      <c r="C12" s="115">
        <f>SUM(C9:CF9)/C11</f>
        <v>0.71468068510794325</v>
      </c>
    </row>
    <row r="13" spans="1:13" ht="32.25" customHeight="1" x14ac:dyDescent="0.25">
      <c r="A13" s="185" t="s">
        <v>239</v>
      </c>
      <c r="B13" s="185"/>
      <c r="C13" s="185"/>
      <c r="D13" s="185"/>
      <c r="E13" s="185"/>
      <c r="F13" s="185"/>
      <c r="G13" s="185"/>
      <c r="H13" s="185"/>
      <c r="I13" s="185"/>
      <c r="J13" s="185"/>
    </row>
    <row r="15" spans="1:13" ht="33" customHeight="1" x14ac:dyDescent="0.25">
      <c r="A15" s="181" t="s">
        <v>2</v>
      </c>
      <c r="B15" s="114" t="s">
        <v>253</v>
      </c>
      <c r="C15" s="113">
        <f>'Форма 1 '!M11</f>
        <v>510.4</v>
      </c>
    </row>
    <row r="16" spans="1:13" ht="30.6" customHeight="1" x14ac:dyDescent="0.25">
      <c r="A16" s="186"/>
      <c r="B16" s="114" t="s">
        <v>312</v>
      </c>
      <c r="C16" s="113">
        <f>'Форма 1 '!N11</f>
        <v>416.3</v>
      </c>
    </row>
    <row r="17" spans="1:10" ht="28.5" customHeight="1" thickBot="1" x14ac:dyDescent="0.3">
      <c r="A17" s="187">
        <f>C16/C15</f>
        <v>0.81563479623824453</v>
      </c>
      <c r="B17" s="188"/>
      <c r="C17" s="189"/>
    </row>
    <row r="19" spans="1:10" ht="12.6" hidden="1" customHeight="1" x14ac:dyDescent="0.25"/>
    <row r="20" spans="1:10" ht="0.6" hidden="1" customHeight="1" x14ac:dyDescent="0.25">
      <c r="A20" s="126" t="s">
        <v>238</v>
      </c>
      <c r="B20" s="112">
        <v>0.75</v>
      </c>
      <c r="D20" s="109" t="s">
        <v>237</v>
      </c>
    </row>
    <row r="21" spans="1:10" hidden="1" x14ac:dyDescent="0.25"/>
    <row r="22" spans="1:10" hidden="1" x14ac:dyDescent="0.25"/>
    <row r="23" spans="1:10" ht="33.75" customHeight="1" x14ac:dyDescent="0.25">
      <c r="A23" s="111" t="s">
        <v>236</v>
      </c>
      <c r="B23" s="110">
        <f>A17*C12</f>
        <v>0.58291843497342632</v>
      </c>
      <c r="D23" s="173" t="str">
        <f>IF(B23&gt;0.95,"высокоэффективная", IF(B23&gt;=0.8,"эффективная", IF(B23&lt;0.4,"неэффективная","уровень эффективности удовлетворительный")))</f>
        <v>уровень эффективности удовлетворительный</v>
      </c>
      <c r="E23" s="174"/>
      <c r="F23" s="174"/>
      <c r="G23" s="174"/>
      <c r="H23" s="174"/>
      <c r="I23" s="174"/>
      <c r="J23" s="174"/>
    </row>
    <row r="24" spans="1:10" hidden="1" x14ac:dyDescent="0.25"/>
    <row r="25" spans="1:10" hidden="1" x14ac:dyDescent="0.25"/>
    <row r="26" spans="1:10" ht="47.25" hidden="1" customHeight="1" x14ac:dyDescent="0.25">
      <c r="A26" s="175" t="s">
        <v>235</v>
      </c>
      <c r="B26" s="175"/>
      <c r="C26" s="175"/>
      <c r="D26" s="175"/>
    </row>
  </sheetData>
  <mergeCells count="8">
    <mergeCell ref="D23:J23"/>
    <mergeCell ref="A26:D26"/>
    <mergeCell ref="A1:J1"/>
    <mergeCell ref="A3:B3"/>
    <mergeCell ref="A4:A12"/>
    <mergeCell ref="A13:J13"/>
    <mergeCell ref="A15:A16"/>
    <mergeCell ref="A17:C17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4"/>
  <sheetViews>
    <sheetView view="pageBreakPreview" zoomScaleSheetLayoutView="100" workbookViewId="0">
      <selection activeCell="N12" sqref="N12"/>
    </sheetView>
  </sheetViews>
  <sheetFormatPr defaultRowHeight="15" x14ac:dyDescent="0.25"/>
  <cols>
    <col min="1" max="1" width="4.5703125" style="6" customWidth="1"/>
    <col min="2" max="2" width="3.42578125" style="6" customWidth="1"/>
    <col min="3" max="3" width="4.7109375" style="6" customWidth="1"/>
    <col min="4" max="4" width="4.85546875" style="6" customWidth="1"/>
    <col min="5" max="5" width="42" style="6" customWidth="1"/>
    <col min="6" max="6" width="28.5703125" style="6" customWidth="1"/>
    <col min="7" max="7" width="6.42578125" style="6" customWidth="1"/>
    <col min="8" max="8" width="4.42578125" style="6" customWidth="1"/>
    <col min="9" max="9" width="4.85546875" style="6" customWidth="1"/>
    <col min="10" max="10" width="12.28515625" style="6" bestFit="1" customWidth="1"/>
    <col min="11" max="11" width="5.7109375" style="6" customWidth="1"/>
    <col min="12" max="13" width="9.85546875" style="16" customWidth="1"/>
    <col min="14" max="14" width="10.7109375" style="16" customWidth="1"/>
    <col min="15" max="15" width="9.7109375" style="6" customWidth="1"/>
    <col min="16" max="16384" width="9.140625" style="6"/>
  </cols>
  <sheetData>
    <row r="2" spans="1:16" ht="43.5" customHeight="1" x14ac:dyDescent="0.25">
      <c r="A2" s="211" t="s">
        <v>231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</row>
    <row r="3" spans="1:16" x14ac:dyDescent="0.25">
      <c r="A3" s="7"/>
      <c r="B3" s="7"/>
      <c r="C3" s="7"/>
      <c r="D3" s="8"/>
      <c r="E3" s="8"/>
      <c r="F3" s="8"/>
      <c r="G3" s="8"/>
      <c r="H3" s="8"/>
      <c r="I3" s="8"/>
      <c r="J3" s="8"/>
      <c r="K3" s="8"/>
      <c r="L3" s="14"/>
      <c r="M3" s="14"/>
      <c r="N3" s="14"/>
      <c r="O3" s="9"/>
    </row>
    <row r="4" spans="1:16" ht="61.5" customHeight="1" x14ac:dyDescent="0.25">
      <c r="A4" s="212" t="s">
        <v>5</v>
      </c>
      <c r="B4" s="212"/>
      <c r="C4" s="212"/>
      <c r="D4" s="212"/>
      <c r="E4" s="212" t="s">
        <v>6</v>
      </c>
      <c r="F4" s="212" t="s">
        <v>7</v>
      </c>
      <c r="G4" s="212" t="s">
        <v>8</v>
      </c>
      <c r="H4" s="212"/>
      <c r="I4" s="212"/>
      <c r="J4" s="212"/>
      <c r="K4" s="212"/>
      <c r="L4" s="193" t="s">
        <v>9</v>
      </c>
      <c r="M4" s="193"/>
      <c r="N4" s="193"/>
      <c r="O4" s="194" t="s">
        <v>10</v>
      </c>
      <c r="P4" s="195"/>
    </row>
    <row r="5" spans="1:16" ht="78" customHeight="1" x14ac:dyDescent="0.25">
      <c r="A5" s="90" t="s">
        <v>11</v>
      </c>
      <c r="B5" s="90" t="s">
        <v>12</v>
      </c>
      <c r="C5" s="90" t="s">
        <v>13</v>
      </c>
      <c r="D5" s="90" t="s">
        <v>14</v>
      </c>
      <c r="E5" s="212"/>
      <c r="F5" s="212"/>
      <c r="G5" s="90" t="s">
        <v>15</v>
      </c>
      <c r="H5" s="90" t="s">
        <v>16</v>
      </c>
      <c r="I5" s="90" t="s">
        <v>17</v>
      </c>
      <c r="J5" s="90" t="s">
        <v>18</v>
      </c>
      <c r="K5" s="90" t="s">
        <v>19</v>
      </c>
      <c r="L5" s="21" t="s">
        <v>44</v>
      </c>
      <c r="M5" s="21" t="s">
        <v>45</v>
      </c>
      <c r="N5" s="21" t="s">
        <v>20</v>
      </c>
      <c r="O5" s="21" t="s">
        <v>46</v>
      </c>
      <c r="P5" s="93" t="s">
        <v>47</v>
      </c>
    </row>
    <row r="6" spans="1:16" s="12" customFormat="1" ht="15" hidden="1" customHeight="1" x14ac:dyDescent="0.25">
      <c r="A6" s="208" t="s">
        <v>41</v>
      </c>
      <c r="B6" s="197"/>
      <c r="C6" s="197"/>
      <c r="D6" s="197"/>
      <c r="E6" s="197" t="s">
        <v>39</v>
      </c>
      <c r="F6" s="17" t="s">
        <v>21</v>
      </c>
      <c r="G6" s="17"/>
      <c r="H6" s="17"/>
      <c r="I6" s="17"/>
      <c r="J6" s="17"/>
      <c r="K6" s="17"/>
      <c r="L6" s="15" t="e">
        <f>SUM(L7:L10)</f>
        <v>#REF!</v>
      </c>
      <c r="M6" s="15"/>
      <c r="N6" s="15" t="e">
        <f>SUM(N7:N10)</f>
        <v>#REF!</v>
      </c>
      <c r="O6" s="10" t="e">
        <f t="shared" ref="O6:O24" si="0">N6/L6*100</f>
        <v>#REF!</v>
      </c>
      <c r="P6" s="11"/>
    </row>
    <row r="7" spans="1:16" s="12" customFormat="1" ht="42.75" hidden="1" x14ac:dyDescent="0.25">
      <c r="A7" s="209"/>
      <c r="B7" s="198"/>
      <c r="C7" s="198"/>
      <c r="D7" s="198"/>
      <c r="E7" s="198"/>
      <c r="F7" s="17" t="s">
        <v>42</v>
      </c>
      <c r="G7" s="17">
        <v>276</v>
      </c>
      <c r="H7" s="17"/>
      <c r="I7" s="17"/>
      <c r="J7" s="17"/>
      <c r="K7" s="17"/>
      <c r="L7" s="15">
        <f>L15</f>
        <v>170</v>
      </c>
      <c r="M7" s="15"/>
      <c r="N7" s="15">
        <f>N15</f>
        <v>79.7</v>
      </c>
      <c r="O7" s="10">
        <f t="shared" si="0"/>
        <v>46.882352941176478</v>
      </c>
      <c r="P7" s="11"/>
    </row>
    <row r="8" spans="1:16" s="12" customFormat="1" ht="42.75" hidden="1" x14ac:dyDescent="0.25">
      <c r="A8" s="209"/>
      <c r="B8" s="198"/>
      <c r="C8" s="198"/>
      <c r="D8" s="198"/>
      <c r="E8" s="198"/>
      <c r="F8" s="17" t="s">
        <v>38</v>
      </c>
      <c r="G8" s="17">
        <v>329</v>
      </c>
      <c r="H8" s="17"/>
      <c r="I8" s="17"/>
      <c r="J8" s="17"/>
      <c r="K8" s="17"/>
      <c r="L8" s="15">
        <f>L16</f>
        <v>30</v>
      </c>
      <c r="M8" s="15"/>
      <c r="N8" s="15">
        <f>N16</f>
        <v>0</v>
      </c>
      <c r="O8" s="10">
        <f t="shared" si="0"/>
        <v>0</v>
      </c>
      <c r="P8" s="11"/>
    </row>
    <row r="9" spans="1:16" s="12" customFormat="1" hidden="1" x14ac:dyDescent="0.25">
      <c r="A9" s="209"/>
      <c r="B9" s="198"/>
      <c r="C9" s="198"/>
      <c r="D9" s="198"/>
      <c r="E9" s="198"/>
      <c r="F9" s="13" t="s">
        <v>40</v>
      </c>
      <c r="G9" s="13">
        <v>325</v>
      </c>
      <c r="H9" s="17"/>
      <c r="I9" s="17"/>
      <c r="J9" s="17"/>
      <c r="K9" s="17"/>
      <c r="L9" s="15" t="e">
        <f>SUM(L19,#REF!)</f>
        <v>#REF!</v>
      </c>
      <c r="M9" s="15"/>
      <c r="N9" s="15" t="e">
        <f>SUM(N19,#REF!)</f>
        <v>#REF!</v>
      </c>
      <c r="O9" s="10" t="e">
        <f t="shared" si="0"/>
        <v>#REF!</v>
      </c>
      <c r="P9" s="11"/>
    </row>
    <row r="10" spans="1:16" s="12" customFormat="1" ht="57" hidden="1" x14ac:dyDescent="0.25">
      <c r="A10" s="210"/>
      <c r="B10" s="199"/>
      <c r="C10" s="199"/>
      <c r="D10" s="199"/>
      <c r="E10" s="199"/>
      <c r="F10" s="13" t="s">
        <v>43</v>
      </c>
      <c r="G10" s="13">
        <v>278</v>
      </c>
      <c r="H10" s="17"/>
      <c r="I10" s="17"/>
      <c r="J10" s="17"/>
      <c r="K10" s="17"/>
      <c r="L10" s="18"/>
      <c r="M10" s="18"/>
      <c r="N10" s="18"/>
      <c r="O10" s="19" t="e">
        <f t="shared" si="0"/>
        <v>#DIV/0!</v>
      </c>
      <c r="P10" s="11"/>
    </row>
    <row r="11" spans="1:16" s="12" customFormat="1" ht="51" customHeight="1" x14ac:dyDescent="0.25">
      <c r="A11" s="24" t="s">
        <v>49</v>
      </c>
      <c r="B11" s="35"/>
      <c r="C11" s="92"/>
      <c r="D11" s="92"/>
      <c r="E11" s="92" t="s">
        <v>230</v>
      </c>
      <c r="F11" s="17" t="s">
        <v>21</v>
      </c>
      <c r="G11" s="13"/>
      <c r="H11" s="17"/>
      <c r="I11" s="17"/>
      <c r="J11" s="17"/>
      <c r="K11" s="17"/>
      <c r="L11" s="37">
        <f>L12+L13+L14</f>
        <v>668</v>
      </c>
      <c r="M11" s="37">
        <f>M12+M13+M14</f>
        <v>510.4</v>
      </c>
      <c r="N11" s="37">
        <f>N12+N13+N14</f>
        <v>416.3</v>
      </c>
      <c r="O11" s="26">
        <f>N11/L11*100</f>
        <v>62.320359281437135</v>
      </c>
      <c r="P11" s="33">
        <f t="shared" ref="P11:P24" si="1">N11/M11*100</f>
        <v>81.563479623824449</v>
      </c>
    </row>
    <row r="12" spans="1:16" s="12" customFormat="1" ht="51" x14ac:dyDescent="0.25">
      <c r="A12" s="91"/>
      <c r="B12" s="17"/>
      <c r="C12" s="17"/>
      <c r="D12" s="17"/>
      <c r="E12" s="17"/>
      <c r="F12" s="23" t="s">
        <v>65</v>
      </c>
      <c r="G12" s="38">
        <v>280</v>
      </c>
      <c r="H12" s="23"/>
      <c r="I12" s="23"/>
      <c r="J12" s="23"/>
      <c r="K12" s="23"/>
      <c r="L12" s="37">
        <f>L16+L17+L21</f>
        <v>488</v>
      </c>
      <c r="M12" s="37">
        <f t="shared" ref="M12:N12" si="2">M16+M17+M21</f>
        <v>330.4</v>
      </c>
      <c r="N12" s="37">
        <f t="shared" si="2"/>
        <v>296.60000000000002</v>
      </c>
      <c r="O12" s="26">
        <f t="shared" si="0"/>
        <v>60.778688524590166</v>
      </c>
      <c r="P12" s="33">
        <f t="shared" si="1"/>
        <v>89.769975786924945</v>
      </c>
    </row>
    <row r="13" spans="1:16" s="12" customFormat="1" x14ac:dyDescent="0.25">
      <c r="A13" s="91"/>
      <c r="B13" s="17"/>
      <c r="C13" s="17"/>
      <c r="D13" s="17"/>
      <c r="E13" s="17"/>
      <c r="F13" s="31" t="s">
        <v>56</v>
      </c>
      <c r="G13" s="31">
        <v>283</v>
      </c>
      <c r="H13" s="23"/>
      <c r="I13" s="23"/>
      <c r="J13" s="23"/>
      <c r="K13" s="23"/>
      <c r="L13" s="37">
        <f>L24+L18</f>
        <v>60</v>
      </c>
      <c r="M13" s="37">
        <f t="shared" ref="M13:N13" si="3">M24+M18</f>
        <v>60</v>
      </c>
      <c r="N13" s="37">
        <f t="shared" si="3"/>
        <v>0</v>
      </c>
      <c r="O13" s="26">
        <f t="shared" si="0"/>
        <v>0</v>
      </c>
      <c r="P13" s="33">
        <f t="shared" si="1"/>
        <v>0</v>
      </c>
    </row>
    <row r="14" spans="1:16" s="12" customFormat="1" ht="42.75" customHeight="1" x14ac:dyDescent="0.25">
      <c r="A14" s="34"/>
      <c r="B14" s="22"/>
      <c r="C14" s="22"/>
      <c r="D14" s="22"/>
      <c r="E14" s="22"/>
      <c r="F14" s="23" t="s">
        <v>51</v>
      </c>
      <c r="G14" s="23">
        <v>285</v>
      </c>
      <c r="H14" s="24"/>
      <c r="I14" s="24"/>
      <c r="J14" s="24"/>
      <c r="K14" s="24"/>
      <c r="L14" s="37">
        <f>L19+L23</f>
        <v>120</v>
      </c>
      <c r="M14" s="37">
        <f>M19+M23</f>
        <v>120</v>
      </c>
      <c r="N14" s="25">
        <f>N19+N23</f>
        <v>119.7</v>
      </c>
      <c r="O14" s="26">
        <f t="shared" si="0"/>
        <v>99.75</v>
      </c>
      <c r="P14" s="33">
        <f t="shared" si="1"/>
        <v>99.75</v>
      </c>
    </row>
    <row r="15" spans="1:16" s="12" customFormat="1" ht="54.75" customHeight="1" x14ac:dyDescent="0.25">
      <c r="A15" s="24" t="s">
        <v>49</v>
      </c>
      <c r="B15" s="23">
        <v>0</v>
      </c>
      <c r="C15" s="24" t="s">
        <v>70</v>
      </c>
      <c r="D15" s="27"/>
      <c r="E15" s="95" t="s">
        <v>71</v>
      </c>
      <c r="F15" s="23" t="s">
        <v>21</v>
      </c>
      <c r="G15" s="23"/>
      <c r="H15" s="24"/>
      <c r="I15" s="24"/>
      <c r="J15" s="24" t="s">
        <v>69</v>
      </c>
      <c r="K15" s="24"/>
      <c r="L15" s="25">
        <f>L16+L17+L18+L19</f>
        <v>170</v>
      </c>
      <c r="M15" s="25">
        <f>M16+M17+M18+M19</f>
        <v>140</v>
      </c>
      <c r="N15" s="25">
        <f>N16+N17+N18+N19</f>
        <v>79.7</v>
      </c>
      <c r="O15" s="26">
        <f t="shared" si="0"/>
        <v>46.882352941176478</v>
      </c>
      <c r="P15" s="33">
        <f t="shared" si="1"/>
        <v>56.928571428571431</v>
      </c>
    </row>
    <row r="16" spans="1:16" s="12" customFormat="1" ht="58.5" customHeight="1" x14ac:dyDescent="0.25">
      <c r="A16" s="205" t="s">
        <v>49</v>
      </c>
      <c r="B16" s="190">
        <v>0</v>
      </c>
      <c r="C16" s="205" t="s">
        <v>70</v>
      </c>
      <c r="D16" s="190">
        <v>1</v>
      </c>
      <c r="E16" s="30" t="s">
        <v>73</v>
      </c>
      <c r="F16" s="86" t="s">
        <v>65</v>
      </c>
      <c r="G16" s="86">
        <v>280</v>
      </c>
      <c r="H16" s="89" t="s">
        <v>58</v>
      </c>
      <c r="I16" s="89" t="s">
        <v>58</v>
      </c>
      <c r="J16" s="89" t="s">
        <v>72</v>
      </c>
      <c r="K16" s="89" t="s">
        <v>64</v>
      </c>
      <c r="L16" s="28">
        <v>30</v>
      </c>
      <c r="M16" s="28">
        <v>0</v>
      </c>
      <c r="N16" s="28">
        <v>0</v>
      </c>
      <c r="O16" s="26">
        <f t="shared" si="0"/>
        <v>0</v>
      </c>
      <c r="P16" s="33" t="e">
        <f t="shared" si="1"/>
        <v>#DIV/0!</v>
      </c>
    </row>
    <row r="17" spans="1:16" s="12" customFormat="1" ht="38.25" customHeight="1" x14ac:dyDescent="0.25">
      <c r="A17" s="206"/>
      <c r="B17" s="191"/>
      <c r="C17" s="206"/>
      <c r="D17" s="191"/>
      <c r="E17" s="196" t="s">
        <v>74</v>
      </c>
      <c r="F17" s="86" t="s">
        <v>65</v>
      </c>
      <c r="G17" s="86">
        <v>280</v>
      </c>
      <c r="H17" s="89" t="s">
        <v>58</v>
      </c>
      <c r="I17" s="89" t="s">
        <v>58</v>
      </c>
      <c r="J17" s="89" t="s">
        <v>75</v>
      </c>
      <c r="K17" s="89" t="s">
        <v>64</v>
      </c>
      <c r="L17" s="28">
        <v>20</v>
      </c>
      <c r="M17" s="28">
        <v>20</v>
      </c>
      <c r="N17" s="28">
        <v>0</v>
      </c>
      <c r="O17" s="26">
        <f t="shared" si="0"/>
        <v>0</v>
      </c>
      <c r="P17" s="33">
        <f t="shared" si="1"/>
        <v>0</v>
      </c>
    </row>
    <row r="18" spans="1:16" s="12" customFormat="1" ht="31.5" customHeight="1" x14ac:dyDescent="0.25">
      <c r="A18" s="206"/>
      <c r="B18" s="191"/>
      <c r="C18" s="206"/>
      <c r="D18" s="191"/>
      <c r="E18" s="196"/>
      <c r="F18" s="32" t="s">
        <v>56</v>
      </c>
      <c r="G18" s="86">
        <v>283</v>
      </c>
      <c r="H18" s="89" t="s">
        <v>57</v>
      </c>
      <c r="I18" s="89" t="s">
        <v>58</v>
      </c>
      <c r="J18" s="89" t="s">
        <v>75</v>
      </c>
      <c r="K18" s="89" t="s">
        <v>291</v>
      </c>
      <c r="L18" s="28">
        <v>40</v>
      </c>
      <c r="M18" s="28">
        <v>40</v>
      </c>
      <c r="N18" s="28">
        <v>0</v>
      </c>
      <c r="O18" s="26">
        <f t="shared" si="0"/>
        <v>0</v>
      </c>
      <c r="P18" s="33">
        <f t="shared" si="1"/>
        <v>0</v>
      </c>
    </row>
    <row r="19" spans="1:16" s="12" customFormat="1" ht="54.75" customHeight="1" x14ac:dyDescent="0.25">
      <c r="A19" s="207"/>
      <c r="B19" s="192"/>
      <c r="C19" s="207"/>
      <c r="D19" s="192"/>
      <c r="E19" s="30" t="s">
        <v>76</v>
      </c>
      <c r="F19" s="86" t="s">
        <v>51</v>
      </c>
      <c r="G19" s="86">
        <v>285</v>
      </c>
      <c r="H19" s="89" t="s">
        <v>41</v>
      </c>
      <c r="I19" s="89" t="s">
        <v>52</v>
      </c>
      <c r="J19" s="89" t="s">
        <v>77</v>
      </c>
      <c r="K19" s="89" t="s">
        <v>54</v>
      </c>
      <c r="L19" s="28">
        <v>80</v>
      </c>
      <c r="M19" s="28">
        <v>80</v>
      </c>
      <c r="N19" s="28">
        <v>79.7</v>
      </c>
      <c r="O19" s="26">
        <f t="shared" si="0"/>
        <v>99.625000000000014</v>
      </c>
      <c r="P19" s="33">
        <f t="shared" si="1"/>
        <v>99.625000000000014</v>
      </c>
    </row>
    <row r="20" spans="1:16" s="12" customFormat="1" ht="37.5" customHeight="1" x14ac:dyDescent="0.25">
      <c r="A20" s="24" t="s">
        <v>49</v>
      </c>
      <c r="B20" s="23">
        <v>0</v>
      </c>
      <c r="C20" s="24" t="s">
        <v>66</v>
      </c>
      <c r="D20" s="27"/>
      <c r="E20" s="95" t="s">
        <v>61</v>
      </c>
      <c r="F20" s="23" t="s">
        <v>21</v>
      </c>
      <c r="G20" s="23"/>
      <c r="H20" s="24"/>
      <c r="I20" s="24"/>
      <c r="J20" s="24" t="s">
        <v>62</v>
      </c>
      <c r="K20" s="24"/>
      <c r="L20" s="25">
        <f>L21</f>
        <v>438</v>
      </c>
      <c r="M20" s="25">
        <f>M21</f>
        <v>310.39999999999998</v>
      </c>
      <c r="N20" s="25">
        <f>N21</f>
        <v>296.60000000000002</v>
      </c>
      <c r="O20" s="26">
        <f t="shared" si="0"/>
        <v>67.716894977168948</v>
      </c>
      <c r="P20" s="33">
        <f t="shared" si="1"/>
        <v>95.554123711340225</v>
      </c>
    </row>
    <row r="21" spans="1:16" ht="51" x14ac:dyDescent="0.25">
      <c r="A21" s="87" t="s">
        <v>49</v>
      </c>
      <c r="B21" s="88">
        <v>0</v>
      </c>
      <c r="C21" s="87" t="s">
        <v>66</v>
      </c>
      <c r="D21" s="88">
        <v>1</v>
      </c>
      <c r="E21" s="30" t="s">
        <v>68</v>
      </c>
      <c r="F21" s="86" t="s">
        <v>65</v>
      </c>
      <c r="G21" s="86">
        <v>280</v>
      </c>
      <c r="H21" s="89" t="s">
        <v>58</v>
      </c>
      <c r="I21" s="89" t="s">
        <v>58</v>
      </c>
      <c r="J21" s="89" t="s">
        <v>63</v>
      </c>
      <c r="K21" s="89" t="s">
        <v>64</v>
      </c>
      <c r="L21" s="28">
        <v>438</v>
      </c>
      <c r="M21" s="169">
        <v>310.39999999999998</v>
      </c>
      <c r="N21" s="28">
        <v>296.60000000000002</v>
      </c>
      <c r="O21" s="26">
        <f t="shared" si="0"/>
        <v>67.716894977168948</v>
      </c>
      <c r="P21" s="33">
        <f t="shared" si="1"/>
        <v>95.554123711340225</v>
      </c>
    </row>
    <row r="22" spans="1:16" ht="37.5" customHeight="1" x14ac:dyDescent="0.25">
      <c r="A22" s="24" t="s">
        <v>49</v>
      </c>
      <c r="B22" s="23">
        <v>0</v>
      </c>
      <c r="C22" s="24" t="s">
        <v>67</v>
      </c>
      <c r="D22" s="27"/>
      <c r="E22" s="95" t="s">
        <v>50</v>
      </c>
      <c r="F22" s="23" t="s">
        <v>21</v>
      </c>
      <c r="G22" s="86"/>
      <c r="H22" s="89"/>
      <c r="I22" s="89"/>
      <c r="J22" s="24" t="s">
        <v>59</v>
      </c>
      <c r="K22" s="24"/>
      <c r="L22" s="25">
        <f>L23+L24</f>
        <v>60</v>
      </c>
      <c r="M22" s="25">
        <f>M23+M24</f>
        <v>60</v>
      </c>
      <c r="N22" s="25">
        <f>N23+N24</f>
        <v>40</v>
      </c>
      <c r="O22" s="29">
        <f t="shared" si="0"/>
        <v>66.666666666666657</v>
      </c>
      <c r="P22" s="33">
        <f t="shared" si="1"/>
        <v>66.666666666666657</v>
      </c>
    </row>
    <row r="23" spans="1:16" ht="60" customHeight="1" x14ac:dyDescent="0.25">
      <c r="A23" s="200" t="s">
        <v>49</v>
      </c>
      <c r="B23" s="202">
        <v>0</v>
      </c>
      <c r="C23" s="204" t="s">
        <v>67</v>
      </c>
      <c r="D23" s="202">
        <v>1</v>
      </c>
      <c r="E23" s="196" t="s">
        <v>55</v>
      </c>
      <c r="F23" s="86" t="s">
        <v>51</v>
      </c>
      <c r="G23" s="86">
        <v>285</v>
      </c>
      <c r="H23" s="89" t="s">
        <v>41</v>
      </c>
      <c r="I23" s="89" t="s">
        <v>52</v>
      </c>
      <c r="J23" s="89" t="s">
        <v>53</v>
      </c>
      <c r="K23" s="89" t="s">
        <v>54</v>
      </c>
      <c r="L23" s="28">
        <v>40</v>
      </c>
      <c r="M23" s="28">
        <v>40</v>
      </c>
      <c r="N23" s="28">
        <v>40</v>
      </c>
      <c r="O23" s="29">
        <f t="shared" si="0"/>
        <v>100</v>
      </c>
      <c r="P23" s="33">
        <f t="shared" si="1"/>
        <v>100</v>
      </c>
    </row>
    <row r="24" spans="1:16" ht="60" customHeight="1" x14ac:dyDescent="0.25">
      <c r="A24" s="201"/>
      <c r="B24" s="203"/>
      <c r="C24" s="204"/>
      <c r="D24" s="203"/>
      <c r="E24" s="196"/>
      <c r="F24" s="32" t="s">
        <v>56</v>
      </c>
      <c r="G24" s="36">
        <v>283</v>
      </c>
      <c r="H24" s="89" t="s">
        <v>57</v>
      </c>
      <c r="I24" s="89" t="s">
        <v>58</v>
      </c>
      <c r="J24" s="89" t="s">
        <v>53</v>
      </c>
      <c r="K24" s="89" t="s">
        <v>54</v>
      </c>
      <c r="L24" s="28">
        <v>20</v>
      </c>
      <c r="M24" s="28">
        <v>20</v>
      </c>
      <c r="N24" s="28">
        <v>0</v>
      </c>
      <c r="O24" s="26">
        <f t="shared" si="0"/>
        <v>0</v>
      </c>
      <c r="P24" s="33">
        <f t="shared" si="1"/>
        <v>0</v>
      </c>
    </row>
  </sheetData>
  <mergeCells count="22">
    <mergeCell ref="A2:O2"/>
    <mergeCell ref="A4:D4"/>
    <mergeCell ref="E4:E5"/>
    <mergeCell ref="F4:F5"/>
    <mergeCell ref="G4:K4"/>
    <mergeCell ref="A16:A19"/>
    <mergeCell ref="B16:B19"/>
    <mergeCell ref="A6:A10"/>
    <mergeCell ref="B6:B10"/>
    <mergeCell ref="C6:C10"/>
    <mergeCell ref="C16:C19"/>
    <mergeCell ref="E23:E24"/>
    <mergeCell ref="A23:A24"/>
    <mergeCell ref="B23:B24"/>
    <mergeCell ref="C23:C24"/>
    <mergeCell ref="D23:D24"/>
    <mergeCell ref="D16:D19"/>
    <mergeCell ref="L4:N4"/>
    <mergeCell ref="O4:P4"/>
    <mergeCell ref="E17:E18"/>
    <mergeCell ref="D6:D10"/>
    <mergeCell ref="E6:E10"/>
  </mergeCells>
  <pageMargins left="0.51181102362204722" right="0.51181102362204722" top="0.94488188976377963" bottom="0.55118110236220474" header="0.31496062992125984" footer="0.31496062992125984"/>
  <pageSetup paperSize="9" scale="5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6"/>
  <sheetViews>
    <sheetView view="pageBreakPreview" zoomScaleSheetLayoutView="100" workbookViewId="0">
      <selection activeCell="E25" sqref="E25:E31"/>
    </sheetView>
  </sheetViews>
  <sheetFormatPr defaultRowHeight="15" x14ac:dyDescent="0.25"/>
  <cols>
    <col min="1" max="1" width="4.7109375" customWidth="1"/>
    <col min="3" max="3" width="37.85546875" customWidth="1"/>
    <col min="4" max="4" width="40.7109375" customWidth="1"/>
    <col min="5" max="5" width="14.85546875" customWidth="1"/>
    <col min="6" max="6" width="12.85546875" customWidth="1"/>
    <col min="7" max="7" width="11.7109375" customWidth="1"/>
  </cols>
  <sheetData>
    <row r="2" spans="1:8" ht="31.5" customHeight="1" x14ac:dyDescent="0.25">
      <c r="A2" s="219" t="s">
        <v>298</v>
      </c>
      <c r="B2" s="219"/>
      <c r="C2" s="219"/>
      <c r="D2" s="219"/>
      <c r="E2" s="219"/>
      <c r="F2" s="219"/>
      <c r="G2" s="219"/>
    </row>
    <row r="3" spans="1:8" x14ac:dyDescent="0.25">
      <c r="A3" s="1"/>
      <c r="B3" s="1"/>
      <c r="C3" s="1"/>
      <c r="D3" s="1"/>
      <c r="E3" s="1"/>
      <c r="F3" s="1"/>
    </row>
    <row r="4" spans="1:8" ht="25.9" customHeight="1" x14ac:dyDescent="0.25">
      <c r="A4" s="220" t="s">
        <v>5</v>
      </c>
      <c r="B4" s="221"/>
      <c r="C4" s="220" t="s">
        <v>22</v>
      </c>
      <c r="D4" s="220" t="s">
        <v>23</v>
      </c>
      <c r="E4" s="220" t="s">
        <v>24</v>
      </c>
      <c r="F4" s="220"/>
      <c r="G4" s="222" t="s">
        <v>25</v>
      </c>
    </row>
    <row r="5" spans="1:8" ht="28.15" customHeight="1" x14ac:dyDescent="0.25">
      <c r="A5" s="220"/>
      <c r="B5" s="221"/>
      <c r="C5" s="221" t="s">
        <v>26</v>
      </c>
      <c r="D5" s="221"/>
      <c r="E5" s="224" t="s">
        <v>48</v>
      </c>
      <c r="F5" s="225" t="s">
        <v>27</v>
      </c>
      <c r="G5" s="223"/>
    </row>
    <row r="6" spans="1:8" ht="117.75" customHeight="1" x14ac:dyDescent="0.25">
      <c r="A6" s="5" t="s">
        <v>11</v>
      </c>
      <c r="B6" s="5" t="s">
        <v>12</v>
      </c>
      <c r="C6" s="221"/>
      <c r="D6" s="221"/>
      <c r="E6" s="224"/>
      <c r="F6" s="226"/>
      <c r="G6" s="223"/>
    </row>
    <row r="7" spans="1:8" x14ac:dyDescent="0.25">
      <c r="A7" s="213" t="s">
        <v>49</v>
      </c>
      <c r="B7" s="216"/>
      <c r="C7" s="218" t="s">
        <v>89</v>
      </c>
      <c r="D7" s="39" t="s">
        <v>21</v>
      </c>
      <c r="E7" s="170">
        <f>E8</f>
        <v>510.4</v>
      </c>
      <c r="F7" s="170">
        <f>F8</f>
        <v>416.3</v>
      </c>
      <c r="G7" s="41">
        <f>F7*100/E7</f>
        <v>81.563479623824449</v>
      </c>
    </row>
    <row r="8" spans="1:8" x14ac:dyDescent="0.25">
      <c r="A8" s="214"/>
      <c r="B8" s="216"/>
      <c r="C8" s="218"/>
      <c r="D8" s="42" t="s">
        <v>85</v>
      </c>
      <c r="E8" s="53">
        <f>E18+E28+E38</f>
        <v>510.4</v>
      </c>
      <c r="F8" s="53">
        <f>F18+F28+F38</f>
        <v>416.3</v>
      </c>
      <c r="G8" s="44">
        <f>F8*100/E8</f>
        <v>81.563479623824449</v>
      </c>
      <c r="H8" s="97"/>
    </row>
    <row r="9" spans="1:8" x14ac:dyDescent="0.25">
      <c r="A9" s="214"/>
      <c r="B9" s="216"/>
      <c r="C9" s="218"/>
      <c r="D9" s="42" t="s">
        <v>78</v>
      </c>
      <c r="E9" s="53"/>
      <c r="F9" s="53"/>
      <c r="G9" s="44"/>
      <c r="H9" s="97"/>
    </row>
    <row r="10" spans="1:8" x14ac:dyDescent="0.25">
      <c r="A10" s="214"/>
      <c r="B10" s="216"/>
      <c r="C10" s="218"/>
      <c r="D10" s="42" t="s">
        <v>86</v>
      </c>
      <c r="E10" s="53">
        <f>E20+E30+E40</f>
        <v>510.4</v>
      </c>
      <c r="F10" s="53">
        <f>F20+F30+F40</f>
        <v>416.3</v>
      </c>
      <c r="G10" s="44">
        <f>F10*100/E10</f>
        <v>81.563479623824449</v>
      </c>
      <c r="H10" s="97"/>
    </row>
    <row r="11" spans="1:8" x14ac:dyDescent="0.25">
      <c r="A11" s="214"/>
      <c r="B11" s="216"/>
      <c r="C11" s="218"/>
      <c r="D11" s="42" t="s">
        <v>79</v>
      </c>
      <c r="E11" s="53">
        <f t="shared" ref="E11:F12" si="0">SUM(E21,D31,D41)</f>
        <v>0</v>
      </c>
      <c r="F11" s="53">
        <f t="shared" si="0"/>
        <v>0</v>
      </c>
      <c r="G11" s="44"/>
      <c r="H11" s="97"/>
    </row>
    <row r="12" spans="1:8" x14ac:dyDescent="0.25">
      <c r="A12" s="214"/>
      <c r="B12" s="216"/>
      <c r="C12" s="218"/>
      <c r="D12" s="42" t="s">
        <v>80</v>
      </c>
      <c r="E12" s="43">
        <f t="shared" si="0"/>
        <v>0</v>
      </c>
      <c r="F12" s="43">
        <f t="shared" si="0"/>
        <v>0</v>
      </c>
      <c r="G12" s="44" t="e">
        <f>F12*100/E12</f>
        <v>#DIV/0!</v>
      </c>
      <c r="H12" s="97"/>
    </row>
    <row r="13" spans="1:8" ht="22.5" x14ac:dyDescent="0.25">
      <c r="A13" s="214"/>
      <c r="B13" s="216"/>
      <c r="C13" s="218"/>
      <c r="D13" s="42" t="s">
        <v>81</v>
      </c>
      <c r="E13" s="43">
        <f>SUM(E23,E33,E43)</f>
        <v>0</v>
      </c>
      <c r="F13" s="43">
        <f>SUM(F23,F33,F43)</f>
        <v>0</v>
      </c>
      <c r="G13" s="44"/>
      <c r="H13" s="97"/>
    </row>
    <row r="14" spans="1:8" ht="22.5" x14ac:dyDescent="0.25">
      <c r="A14" s="214"/>
      <c r="B14" s="216"/>
      <c r="C14" s="218"/>
      <c r="D14" s="42" t="s">
        <v>82</v>
      </c>
      <c r="E14" s="43">
        <f>SUM(E24,E34,E44)</f>
        <v>0</v>
      </c>
      <c r="F14" s="43">
        <f>SUM(F24,F34,F44)</f>
        <v>0</v>
      </c>
      <c r="G14" s="44"/>
      <c r="H14" s="97"/>
    </row>
    <row r="15" spans="1:8" ht="22.5" x14ac:dyDescent="0.25">
      <c r="A15" s="214"/>
      <c r="B15" s="216"/>
      <c r="C15" s="218"/>
      <c r="D15" s="42" t="s">
        <v>83</v>
      </c>
      <c r="E15" s="43">
        <f>SUM(E25,E36,E45)</f>
        <v>0</v>
      </c>
      <c r="F15" s="43">
        <f>SUM(F25,F36,F45)</f>
        <v>0</v>
      </c>
      <c r="G15" s="44"/>
      <c r="H15" s="97"/>
    </row>
    <row r="16" spans="1:8" x14ac:dyDescent="0.25">
      <c r="A16" s="215"/>
      <c r="B16" s="217"/>
      <c r="C16" s="218"/>
      <c r="D16" s="42" t="s">
        <v>84</v>
      </c>
      <c r="E16" s="43">
        <v>0</v>
      </c>
      <c r="F16" s="43">
        <v>0</v>
      </c>
      <c r="G16" s="44"/>
      <c r="H16" s="97"/>
    </row>
    <row r="17" spans="1:8" x14ac:dyDescent="0.25">
      <c r="A17" s="213" t="s">
        <v>49</v>
      </c>
      <c r="B17" s="216" t="s">
        <v>60</v>
      </c>
      <c r="C17" s="218" t="s">
        <v>71</v>
      </c>
      <c r="D17" s="39" t="s">
        <v>21</v>
      </c>
      <c r="E17" s="40">
        <v>140</v>
      </c>
      <c r="F17" s="40">
        <v>79.7</v>
      </c>
      <c r="G17" s="41">
        <f>F17*100/E17</f>
        <v>56.928571428571431</v>
      </c>
      <c r="H17" s="97"/>
    </row>
    <row r="18" spans="1:8" x14ac:dyDescent="0.25">
      <c r="A18" s="214"/>
      <c r="B18" s="216"/>
      <c r="C18" s="218"/>
      <c r="D18" s="42" t="s">
        <v>85</v>
      </c>
      <c r="E18" s="40">
        <f>SUM(E20:E26)</f>
        <v>140</v>
      </c>
      <c r="F18" s="40">
        <v>79.7</v>
      </c>
      <c r="G18" s="44">
        <f>F18*100/E18</f>
        <v>56.928571428571431</v>
      </c>
      <c r="H18" s="97"/>
    </row>
    <row r="19" spans="1:8" x14ac:dyDescent="0.25">
      <c r="A19" s="214"/>
      <c r="B19" s="216"/>
      <c r="C19" s="218"/>
      <c r="D19" s="42" t="s">
        <v>78</v>
      </c>
      <c r="E19" s="43"/>
      <c r="F19" s="43"/>
      <c r="G19" s="44"/>
      <c r="H19" s="97"/>
    </row>
    <row r="20" spans="1:8" x14ac:dyDescent="0.25">
      <c r="A20" s="214"/>
      <c r="B20" s="216"/>
      <c r="C20" s="218"/>
      <c r="D20" s="42" t="s">
        <v>86</v>
      </c>
      <c r="E20" s="45">
        <v>140</v>
      </c>
      <c r="F20" s="45">
        <v>79.7</v>
      </c>
      <c r="G20" s="44">
        <f>F20*100/E20</f>
        <v>56.928571428571431</v>
      </c>
      <c r="H20" s="97"/>
    </row>
    <row r="21" spans="1:8" x14ac:dyDescent="0.25">
      <c r="A21" s="214"/>
      <c r="B21" s="216"/>
      <c r="C21" s="218"/>
      <c r="D21" s="42" t="s">
        <v>79</v>
      </c>
      <c r="E21" s="45"/>
      <c r="F21" s="45"/>
      <c r="G21" s="44"/>
      <c r="H21" s="97"/>
    </row>
    <row r="22" spans="1:8" x14ac:dyDescent="0.25">
      <c r="A22" s="214"/>
      <c r="B22" s="216"/>
      <c r="C22" s="218"/>
      <c r="D22" s="42" t="s">
        <v>80</v>
      </c>
      <c r="E22" s="43"/>
      <c r="F22" s="43"/>
      <c r="G22" s="44"/>
      <c r="H22" s="97"/>
    </row>
    <row r="23" spans="1:8" ht="22.5" x14ac:dyDescent="0.25">
      <c r="A23" s="214"/>
      <c r="B23" s="216"/>
      <c r="C23" s="218"/>
      <c r="D23" s="42" t="s">
        <v>81</v>
      </c>
      <c r="E23" s="43"/>
      <c r="F23" s="43"/>
      <c r="G23" s="44"/>
      <c r="H23" s="97"/>
    </row>
    <row r="24" spans="1:8" ht="22.5" x14ac:dyDescent="0.25">
      <c r="A24" s="214"/>
      <c r="B24" s="216"/>
      <c r="C24" s="218"/>
      <c r="D24" s="42" t="s">
        <v>82</v>
      </c>
      <c r="E24" s="43"/>
      <c r="F24" s="43"/>
      <c r="G24" s="44"/>
      <c r="H24" s="97"/>
    </row>
    <row r="25" spans="1:8" ht="22.5" x14ac:dyDescent="0.25">
      <c r="A25" s="214"/>
      <c r="B25" s="216"/>
      <c r="C25" s="218"/>
      <c r="D25" s="42" t="s">
        <v>83</v>
      </c>
      <c r="E25" s="53"/>
      <c r="F25" s="43"/>
      <c r="G25" s="44"/>
      <c r="H25" s="97"/>
    </row>
    <row r="26" spans="1:8" x14ac:dyDescent="0.25">
      <c r="A26" s="215"/>
      <c r="B26" s="217"/>
      <c r="C26" s="218"/>
      <c r="D26" s="42" t="s">
        <v>84</v>
      </c>
      <c r="E26" s="53"/>
      <c r="F26" s="43"/>
      <c r="G26" s="44"/>
      <c r="H26" s="97"/>
    </row>
    <row r="27" spans="1:8" x14ac:dyDescent="0.25">
      <c r="A27" s="213" t="s">
        <v>49</v>
      </c>
      <c r="B27" s="216" t="s">
        <v>90</v>
      </c>
      <c r="C27" s="218" t="s">
        <v>61</v>
      </c>
      <c r="D27" s="46" t="s">
        <v>87</v>
      </c>
      <c r="E27" s="171">
        <f>E28</f>
        <v>310.39999999999998</v>
      </c>
      <c r="F27" s="47">
        <f>F28</f>
        <v>296.60000000000002</v>
      </c>
      <c r="G27" s="41">
        <f>F27*100/E27</f>
        <v>95.554123711340225</v>
      </c>
      <c r="H27" s="97"/>
    </row>
    <row r="28" spans="1:8" x14ac:dyDescent="0.25">
      <c r="A28" s="214"/>
      <c r="B28" s="216"/>
      <c r="C28" s="218"/>
      <c r="D28" s="48" t="s">
        <v>88</v>
      </c>
      <c r="E28" s="171">
        <f>E30</f>
        <v>310.39999999999998</v>
      </c>
      <c r="F28" s="47">
        <f>F30</f>
        <v>296.60000000000002</v>
      </c>
      <c r="G28" s="44">
        <f>F28*100/E28</f>
        <v>95.554123711340225</v>
      </c>
      <c r="H28" s="97"/>
    </row>
    <row r="29" spans="1:8" x14ac:dyDescent="0.25">
      <c r="A29" s="214"/>
      <c r="B29" s="216"/>
      <c r="C29" s="218"/>
      <c r="D29" s="48" t="s">
        <v>78</v>
      </c>
      <c r="E29" s="172"/>
      <c r="F29" s="43"/>
      <c r="G29" s="44"/>
      <c r="H29" s="97"/>
    </row>
    <row r="30" spans="1:8" x14ac:dyDescent="0.25">
      <c r="A30" s="214"/>
      <c r="B30" s="216"/>
      <c r="C30" s="218"/>
      <c r="D30" s="48" t="s">
        <v>86</v>
      </c>
      <c r="E30" s="49">
        <v>310.39999999999998</v>
      </c>
      <c r="F30" s="58">
        <v>296.60000000000002</v>
      </c>
      <c r="G30" s="44">
        <f>F30*100/E30</f>
        <v>95.554123711340225</v>
      </c>
      <c r="H30" s="97"/>
    </row>
    <row r="31" spans="1:8" x14ac:dyDescent="0.25">
      <c r="A31" s="214"/>
      <c r="B31" s="216"/>
      <c r="C31" s="218"/>
      <c r="D31" s="48" t="s">
        <v>79</v>
      </c>
      <c r="E31" s="172"/>
      <c r="F31" s="50"/>
      <c r="G31" s="44"/>
      <c r="H31" s="97"/>
    </row>
    <row r="32" spans="1:8" x14ac:dyDescent="0.25">
      <c r="A32" s="214"/>
      <c r="B32" s="216"/>
      <c r="C32" s="218"/>
      <c r="D32" s="48" t="s">
        <v>80</v>
      </c>
      <c r="E32" s="49"/>
      <c r="F32" s="50"/>
      <c r="G32" s="44"/>
      <c r="H32" s="97"/>
    </row>
    <row r="33" spans="1:8" ht="22.5" x14ac:dyDescent="0.25">
      <c r="A33" s="214"/>
      <c r="B33" s="216"/>
      <c r="C33" s="218"/>
      <c r="D33" s="48" t="s">
        <v>81</v>
      </c>
      <c r="E33" s="51"/>
      <c r="F33" s="51"/>
      <c r="G33" s="44"/>
      <c r="H33" s="97"/>
    </row>
    <row r="34" spans="1:8" ht="22.5" x14ac:dyDescent="0.25">
      <c r="A34" s="214"/>
      <c r="B34" s="216"/>
      <c r="C34" s="218"/>
      <c r="D34" s="48" t="s">
        <v>82</v>
      </c>
      <c r="E34" s="43"/>
      <c r="F34" s="43"/>
      <c r="G34" s="44"/>
      <c r="H34" s="97"/>
    </row>
    <row r="35" spans="1:8" ht="22.5" x14ac:dyDescent="0.25">
      <c r="A35" s="214"/>
      <c r="B35" s="216"/>
      <c r="C35" s="218"/>
      <c r="D35" s="48" t="s">
        <v>83</v>
      </c>
      <c r="E35" s="43"/>
      <c r="F35" s="43"/>
      <c r="G35" s="44"/>
      <c r="H35" s="97"/>
    </row>
    <row r="36" spans="1:8" x14ac:dyDescent="0.25">
      <c r="A36" s="215"/>
      <c r="B36" s="217"/>
      <c r="C36" s="218"/>
      <c r="D36" s="52" t="s">
        <v>84</v>
      </c>
      <c r="E36" s="43"/>
      <c r="F36" s="43"/>
      <c r="G36" s="44"/>
      <c r="H36" s="97"/>
    </row>
    <row r="37" spans="1:8" x14ac:dyDescent="0.25">
      <c r="A37" s="213" t="s">
        <v>49</v>
      </c>
      <c r="B37" s="216" t="s">
        <v>91</v>
      </c>
      <c r="C37" s="218" t="s">
        <v>50</v>
      </c>
      <c r="D37" s="39" t="s">
        <v>21</v>
      </c>
      <c r="E37" s="40">
        <v>60</v>
      </c>
      <c r="F37" s="40">
        <v>40</v>
      </c>
      <c r="G37" s="41">
        <f>F37*100/E37</f>
        <v>66.666666666666671</v>
      </c>
      <c r="H37" s="97"/>
    </row>
    <row r="38" spans="1:8" x14ac:dyDescent="0.25">
      <c r="A38" s="214"/>
      <c r="B38" s="216"/>
      <c r="C38" s="218"/>
      <c r="D38" s="42" t="s">
        <v>85</v>
      </c>
      <c r="E38" s="40">
        <f>SUM(E40:E47)</f>
        <v>60</v>
      </c>
      <c r="F38" s="40">
        <f>SUM(F40:F47)</f>
        <v>40</v>
      </c>
      <c r="G38" s="41">
        <f>F38*100/E38</f>
        <v>66.666666666666671</v>
      </c>
      <c r="H38" s="97"/>
    </row>
    <row r="39" spans="1:8" x14ac:dyDescent="0.25">
      <c r="A39" s="214"/>
      <c r="B39" s="216"/>
      <c r="C39" s="218"/>
      <c r="D39" s="42" t="s">
        <v>78</v>
      </c>
      <c r="E39" s="43"/>
      <c r="F39" s="43"/>
      <c r="G39" s="44"/>
      <c r="H39" s="97"/>
    </row>
    <row r="40" spans="1:8" x14ac:dyDescent="0.25">
      <c r="A40" s="214"/>
      <c r="B40" s="216"/>
      <c r="C40" s="218"/>
      <c r="D40" s="42" t="s">
        <v>86</v>
      </c>
      <c r="E40" s="53">
        <v>60</v>
      </c>
      <c r="F40" s="54">
        <v>40</v>
      </c>
      <c r="G40" s="55">
        <f>F40*100/E40</f>
        <v>66.666666666666671</v>
      </c>
      <c r="H40" s="97"/>
    </row>
    <row r="41" spans="1:8" x14ac:dyDescent="0.25">
      <c r="A41" s="214"/>
      <c r="B41" s="216"/>
      <c r="C41" s="218"/>
      <c r="D41" s="56" t="s">
        <v>79</v>
      </c>
      <c r="E41" s="43"/>
      <c r="F41" s="57"/>
      <c r="G41" s="55"/>
    </row>
    <row r="42" spans="1:8" x14ac:dyDescent="0.25">
      <c r="A42" s="214"/>
      <c r="B42" s="216"/>
      <c r="C42" s="218"/>
      <c r="D42" s="42" t="s">
        <v>80</v>
      </c>
      <c r="E42" s="43"/>
      <c r="F42" s="57"/>
      <c r="G42" s="55"/>
    </row>
    <row r="43" spans="1:8" ht="22.5" x14ac:dyDescent="0.25">
      <c r="A43" s="214"/>
      <c r="B43" s="216"/>
      <c r="C43" s="218"/>
      <c r="D43" s="42" t="s">
        <v>81</v>
      </c>
      <c r="E43" s="43"/>
      <c r="F43" s="43"/>
      <c r="G43" s="44"/>
    </row>
    <row r="44" spans="1:8" ht="22.5" x14ac:dyDescent="0.25">
      <c r="A44" s="214"/>
      <c r="B44" s="216"/>
      <c r="C44" s="218"/>
      <c r="D44" s="42" t="s">
        <v>82</v>
      </c>
      <c r="E44" s="43"/>
      <c r="F44" s="43"/>
      <c r="G44" s="44"/>
    </row>
    <row r="45" spans="1:8" ht="22.5" x14ac:dyDescent="0.25">
      <c r="A45" s="214"/>
      <c r="B45" s="216"/>
      <c r="C45" s="218"/>
      <c r="D45" s="42" t="s">
        <v>83</v>
      </c>
      <c r="E45" s="43"/>
      <c r="F45" s="43"/>
      <c r="G45" s="44"/>
    </row>
    <row r="46" spans="1:8" x14ac:dyDescent="0.25">
      <c r="A46" s="215"/>
      <c r="B46" s="217"/>
      <c r="C46" s="218"/>
      <c r="D46" s="42" t="s">
        <v>84</v>
      </c>
      <c r="E46" s="43"/>
      <c r="F46" s="43"/>
      <c r="G46" s="44"/>
    </row>
  </sheetData>
  <mergeCells count="20">
    <mergeCell ref="A2:G2"/>
    <mergeCell ref="A4:B5"/>
    <mergeCell ref="C4:C6"/>
    <mergeCell ref="D4:D6"/>
    <mergeCell ref="E4:F4"/>
    <mergeCell ref="G4:G6"/>
    <mergeCell ref="E5:E6"/>
    <mergeCell ref="F5:F6"/>
    <mergeCell ref="A7:A16"/>
    <mergeCell ref="B7:B16"/>
    <mergeCell ref="C7:C16"/>
    <mergeCell ref="A17:A26"/>
    <mergeCell ref="B17:B26"/>
    <mergeCell ref="C17:C26"/>
    <mergeCell ref="A37:A46"/>
    <mergeCell ref="B37:B46"/>
    <mergeCell ref="C37:C46"/>
    <mergeCell ref="A27:A36"/>
    <mergeCell ref="B27:B36"/>
    <mergeCell ref="C27:C36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view="pageBreakPreview" topLeftCell="D16" zoomScale="77" zoomScaleNormal="77" zoomScaleSheetLayoutView="77" workbookViewId="0">
      <selection activeCell="E19" sqref="E19"/>
    </sheetView>
  </sheetViews>
  <sheetFormatPr defaultRowHeight="15" x14ac:dyDescent="0.25"/>
  <cols>
    <col min="1" max="1" width="4.7109375" style="140" customWidth="1"/>
    <col min="2" max="3" width="5.28515625" style="140" customWidth="1"/>
    <col min="4" max="4" width="5" style="140" customWidth="1"/>
    <col min="5" max="5" width="51.85546875" style="109" customWidth="1"/>
    <col min="6" max="6" width="27.7109375" style="140" customWidth="1"/>
    <col min="7" max="7" width="18.140625" style="141" customWidth="1"/>
    <col min="8" max="8" width="27.140625" style="141" customWidth="1"/>
    <col min="9" max="9" width="33.85546875" style="140" customWidth="1"/>
    <col min="10" max="10" width="227.7109375" style="109" customWidth="1"/>
    <col min="11" max="11" width="43.28515625" style="140" customWidth="1"/>
    <col min="12" max="12" width="0.85546875" style="140" customWidth="1"/>
    <col min="13" max="13" width="9.140625" style="140" hidden="1" customWidth="1"/>
    <col min="14" max="14" width="8.7109375" style="140" hidden="1" customWidth="1"/>
    <col min="15" max="15" width="9.140625" style="140" hidden="1" customWidth="1"/>
    <col min="16" max="16" width="6.7109375" style="140" hidden="1" customWidth="1"/>
    <col min="17" max="17" width="9.140625" style="140" hidden="1" customWidth="1"/>
    <col min="18" max="18" width="5.7109375" style="140" hidden="1" customWidth="1"/>
    <col min="19" max="19" width="9.140625" style="140" hidden="1" customWidth="1"/>
    <col min="20" max="16384" width="9.140625" style="140"/>
  </cols>
  <sheetData>
    <row r="1" spans="1:12" ht="24.75" customHeight="1" x14ac:dyDescent="0.2">
      <c r="A1" s="227" t="s">
        <v>299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2" ht="15.6" customHeight="1" x14ac:dyDescent="0.2">
      <c r="A2" s="228" t="s">
        <v>275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2" ht="15.75" thickBot="1" x14ac:dyDescent="0.3">
      <c r="I3" s="142"/>
    </row>
    <row r="4" spans="1:12" ht="56.25" customHeight="1" thickBot="1" x14ac:dyDescent="0.25">
      <c r="A4" s="229" t="s">
        <v>5</v>
      </c>
      <c r="B4" s="230"/>
      <c r="C4" s="230"/>
      <c r="D4" s="231"/>
      <c r="E4" s="232" t="s">
        <v>93</v>
      </c>
      <c r="F4" s="234" t="s">
        <v>94</v>
      </c>
      <c r="G4" s="234" t="s">
        <v>95</v>
      </c>
      <c r="H4" s="234" t="s">
        <v>96</v>
      </c>
      <c r="I4" s="234" t="s">
        <v>97</v>
      </c>
      <c r="J4" s="232" t="s">
        <v>98</v>
      </c>
      <c r="K4" s="234" t="s">
        <v>99</v>
      </c>
    </row>
    <row r="5" spans="1:12" ht="12.75" x14ac:dyDescent="0.2">
      <c r="A5" s="143" t="s">
        <v>11</v>
      </c>
      <c r="B5" s="144" t="s">
        <v>12</v>
      </c>
      <c r="C5" s="144" t="s">
        <v>13</v>
      </c>
      <c r="D5" s="144" t="s">
        <v>14</v>
      </c>
      <c r="E5" s="233"/>
      <c r="F5" s="235"/>
      <c r="G5" s="235"/>
      <c r="H5" s="235"/>
      <c r="I5" s="235"/>
      <c r="J5" s="233"/>
      <c r="K5" s="235"/>
    </row>
    <row r="6" spans="1:12" ht="42.75" customHeight="1" x14ac:dyDescent="0.2">
      <c r="A6" s="145" t="s">
        <v>49</v>
      </c>
      <c r="B6" s="146">
        <v>0</v>
      </c>
      <c r="C6" s="145" t="s">
        <v>70</v>
      </c>
      <c r="D6" s="146"/>
      <c r="E6" s="242" t="s">
        <v>100</v>
      </c>
      <c r="F6" s="243"/>
      <c r="G6" s="243"/>
      <c r="H6" s="243"/>
      <c r="I6" s="243"/>
      <c r="J6" s="243"/>
      <c r="K6" s="244"/>
    </row>
    <row r="7" spans="1:12" ht="79.5" customHeight="1" x14ac:dyDescent="0.2">
      <c r="A7" s="147" t="s">
        <v>49</v>
      </c>
      <c r="B7" s="148">
        <v>0</v>
      </c>
      <c r="C7" s="147" t="s">
        <v>70</v>
      </c>
      <c r="D7" s="148">
        <v>1</v>
      </c>
      <c r="E7" s="127" t="s">
        <v>101</v>
      </c>
      <c r="F7" s="149"/>
      <c r="G7" s="150"/>
      <c r="H7" s="150"/>
      <c r="I7" s="149" t="s">
        <v>102</v>
      </c>
      <c r="J7" s="98"/>
      <c r="K7" s="151"/>
    </row>
    <row r="8" spans="1:12" ht="61.5" customHeight="1" x14ac:dyDescent="0.2">
      <c r="A8" s="147" t="s">
        <v>49</v>
      </c>
      <c r="B8" s="148">
        <v>0</v>
      </c>
      <c r="C8" s="147" t="s">
        <v>70</v>
      </c>
      <c r="D8" s="148"/>
      <c r="E8" s="128" t="s">
        <v>103</v>
      </c>
      <c r="F8" s="149" t="s">
        <v>104</v>
      </c>
      <c r="G8" s="150" t="s">
        <v>276</v>
      </c>
      <c r="H8" s="152" t="s">
        <v>105</v>
      </c>
      <c r="I8" s="149" t="s">
        <v>106</v>
      </c>
      <c r="J8" s="94" t="s">
        <v>290</v>
      </c>
      <c r="K8" s="151"/>
    </row>
    <row r="9" spans="1:12" s="156" customFormat="1" ht="56.25" customHeight="1" x14ac:dyDescent="0.2">
      <c r="A9" s="153" t="s">
        <v>49</v>
      </c>
      <c r="B9" s="152">
        <v>0</v>
      </c>
      <c r="C9" s="153" t="s">
        <v>70</v>
      </c>
      <c r="D9" s="152"/>
      <c r="E9" s="129" t="s">
        <v>107</v>
      </c>
      <c r="F9" s="149" t="s">
        <v>104</v>
      </c>
      <c r="G9" s="150" t="s">
        <v>276</v>
      </c>
      <c r="H9" s="152" t="s">
        <v>105</v>
      </c>
      <c r="I9" s="154" t="s">
        <v>108</v>
      </c>
      <c r="J9" s="130" t="s">
        <v>289</v>
      </c>
      <c r="K9" s="154"/>
      <c r="L9" s="155"/>
    </row>
    <row r="10" spans="1:12" s="156" customFormat="1" ht="65.25" customHeight="1" x14ac:dyDescent="0.2">
      <c r="A10" s="157" t="s">
        <v>49</v>
      </c>
      <c r="B10" s="157" t="s">
        <v>109</v>
      </c>
      <c r="C10" s="157" t="s">
        <v>70</v>
      </c>
      <c r="D10" s="152"/>
      <c r="E10" s="129" t="s">
        <v>110</v>
      </c>
      <c r="F10" s="149" t="s">
        <v>104</v>
      </c>
      <c r="G10" s="150" t="s">
        <v>276</v>
      </c>
      <c r="H10" s="152" t="s">
        <v>105</v>
      </c>
      <c r="I10" s="154" t="s">
        <v>111</v>
      </c>
      <c r="J10" s="130" t="s">
        <v>288</v>
      </c>
      <c r="K10" s="158"/>
      <c r="L10" s="155"/>
    </row>
    <row r="11" spans="1:12" ht="196.5" customHeight="1" x14ac:dyDescent="0.2">
      <c r="A11" s="159" t="s">
        <v>49</v>
      </c>
      <c r="B11" s="148">
        <v>0</v>
      </c>
      <c r="C11" s="159" t="s">
        <v>70</v>
      </c>
      <c r="D11" s="148"/>
      <c r="E11" s="128" t="s">
        <v>112</v>
      </c>
      <c r="F11" s="149" t="s">
        <v>113</v>
      </c>
      <c r="G11" s="150" t="s">
        <v>276</v>
      </c>
      <c r="H11" s="150" t="s">
        <v>105</v>
      </c>
      <c r="I11" s="149" t="s">
        <v>114</v>
      </c>
      <c r="J11" s="130" t="s">
        <v>287</v>
      </c>
      <c r="K11" s="160"/>
    </row>
    <row r="12" spans="1:12" ht="115.5" customHeight="1" x14ac:dyDescent="0.2">
      <c r="A12" s="159" t="s">
        <v>49</v>
      </c>
      <c r="B12" s="148">
        <v>0</v>
      </c>
      <c r="C12" s="159" t="s">
        <v>70</v>
      </c>
      <c r="D12" s="148"/>
      <c r="E12" s="128" t="s">
        <v>115</v>
      </c>
      <c r="F12" s="149" t="s">
        <v>113</v>
      </c>
      <c r="G12" s="150" t="s">
        <v>276</v>
      </c>
      <c r="H12" s="150" t="s">
        <v>105</v>
      </c>
      <c r="I12" s="149" t="s">
        <v>116</v>
      </c>
      <c r="J12" s="131" t="s">
        <v>286</v>
      </c>
      <c r="K12" s="151"/>
    </row>
    <row r="13" spans="1:12" ht="78.75" customHeight="1" x14ac:dyDescent="0.2">
      <c r="A13" s="159" t="s">
        <v>49</v>
      </c>
      <c r="B13" s="148">
        <v>0</v>
      </c>
      <c r="C13" s="159" t="s">
        <v>70</v>
      </c>
      <c r="D13" s="148"/>
      <c r="E13" s="128" t="s">
        <v>117</v>
      </c>
      <c r="F13" s="149" t="s">
        <v>118</v>
      </c>
      <c r="G13" s="150" t="s">
        <v>276</v>
      </c>
      <c r="H13" s="150" t="s">
        <v>105</v>
      </c>
      <c r="I13" s="149" t="s">
        <v>119</v>
      </c>
      <c r="J13" s="130" t="s">
        <v>285</v>
      </c>
      <c r="K13" s="151"/>
    </row>
    <row r="14" spans="1:12" ht="120" customHeight="1" x14ac:dyDescent="0.2">
      <c r="A14" s="159" t="s">
        <v>49</v>
      </c>
      <c r="B14" s="148">
        <v>0</v>
      </c>
      <c r="C14" s="159" t="s">
        <v>70</v>
      </c>
      <c r="D14" s="148"/>
      <c r="E14" s="128" t="s">
        <v>120</v>
      </c>
      <c r="F14" s="149" t="s">
        <v>121</v>
      </c>
      <c r="G14" s="150" t="s">
        <v>276</v>
      </c>
      <c r="H14" s="150" t="s">
        <v>105</v>
      </c>
      <c r="I14" s="149" t="s">
        <v>122</v>
      </c>
      <c r="J14" s="131"/>
      <c r="K14" s="151"/>
    </row>
    <row r="15" spans="1:12" ht="232.5" customHeight="1" x14ac:dyDescent="0.2">
      <c r="A15" s="159" t="s">
        <v>49</v>
      </c>
      <c r="B15" s="148">
        <v>0</v>
      </c>
      <c r="C15" s="157" t="s">
        <v>70</v>
      </c>
      <c r="D15" s="152"/>
      <c r="E15" s="129" t="s">
        <v>123</v>
      </c>
      <c r="F15" s="154" t="s">
        <v>118</v>
      </c>
      <c r="G15" s="150" t="s">
        <v>276</v>
      </c>
      <c r="H15" s="152" t="s">
        <v>105</v>
      </c>
      <c r="I15" s="154" t="s">
        <v>124</v>
      </c>
      <c r="J15" s="168" t="s">
        <v>306</v>
      </c>
      <c r="K15" s="154"/>
    </row>
    <row r="16" spans="1:12" ht="43.5" customHeight="1" x14ac:dyDescent="0.2">
      <c r="A16" s="159" t="s">
        <v>49</v>
      </c>
      <c r="B16" s="148">
        <v>0</v>
      </c>
      <c r="C16" s="159" t="s">
        <v>70</v>
      </c>
      <c r="D16" s="148">
        <v>2</v>
      </c>
      <c r="E16" s="132" t="s">
        <v>125</v>
      </c>
      <c r="F16" s="161"/>
      <c r="G16" s="161"/>
      <c r="H16" s="161"/>
      <c r="I16" s="161"/>
      <c r="J16" s="133"/>
      <c r="K16" s="161"/>
    </row>
    <row r="17" spans="1:11" ht="409.5" customHeight="1" x14ac:dyDescent="0.2">
      <c r="A17" s="159" t="s">
        <v>49</v>
      </c>
      <c r="B17" s="148">
        <v>0</v>
      </c>
      <c r="C17" s="159" t="s">
        <v>70</v>
      </c>
      <c r="D17" s="148"/>
      <c r="E17" s="134" t="s">
        <v>126</v>
      </c>
      <c r="F17" s="162" t="s">
        <v>127</v>
      </c>
      <c r="G17" s="150" t="s">
        <v>276</v>
      </c>
      <c r="H17" s="163"/>
      <c r="I17" s="149" t="s">
        <v>128</v>
      </c>
      <c r="J17" s="135" t="s">
        <v>309</v>
      </c>
      <c r="K17" s="151"/>
    </row>
    <row r="18" spans="1:11" ht="92.25" customHeight="1" x14ac:dyDescent="0.2">
      <c r="A18" s="159" t="s">
        <v>49</v>
      </c>
      <c r="B18" s="148">
        <v>0</v>
      </c>
      <c r="C18" s="159" t="s">
        <v>70</v>
      </c>
      <c r="D18" s="148"/>
      <c r="E18" s="128" t="s">
        <v>129</v>
      </c>
      <c r="F18" s="149" t="s">
        <v>130</v>
      </c>
      <c r="G18" s="150" t="s">
        <v>276</v>
      </c>
      <c r="H18" s="150" t="s">
        <v>105</v>
      </c>
      <c r="I18" s="149" t="s">
        <v>131</v>
      </c>
      <c r="J18" s="136"/>
      <c r="K18" s="151"/>
    </row>
    <row r="19" spans="1:11" ht="89.25" customHeight="1" x14ac:dyDescent="0.2">
      <c r="A19" s="159" t="s">
        <v>49</v>
      </c>
      <c r="B19" s="148">
        <v>0</v>
      </c>
      <c r="C19" s="159" t="s">
        <v>70</v>
      </c>
      <c r="D19" s="148"/>
      <c r="E19" s="128" t="s">
        <v>132</v>
      </c>
      <c r="F19" s="149" t="s">
        <v>130</v>
      </c>
      <c r="G19" s="150" t="s">
        <v>276</v>
      </c>
      <c r="H19" s="150" t="s">
        <v>105</v>
      </c>
      <c r="I19" s="149" t="s">
        <v>133</v>
      </c>
      <c r="J19" s="137" t="s">
        <v>284</v>
      </c>
      <c r="K19" s="151"/>
    </row>
    <row r="20" spans="1:11" ht="90.75" customHeight="1" x14ac:dyDescent="0.2">
      <c r="A20" s="159" t="s">
        <v>49</v>
      </c>
      <c r="B20" s="148">
        <v>0</v>
      </c>
      <c r="C20" s="159" t="s">
        <v>70</v>
      </c>
      <c r="D20" s="148"/>
      <c r="E20" s="128" t="s">
        <v>134</v>
      </c>
      <c r="F20" s="149" t="s">
        <v>130</v>
      </c>
      <c r="G20" s="150" t="s">
        <v>276</v>
      </c>
      <c r="H20" s="150" t="s">
        <v>105</v>
      </c>
      <c r="I20" s="149" t="s">
        <v>135</v>
      </c>
      <c r="J20" s="131" t="s">
        <v>292</v>
      </c>
      <c r="K20" s="151"/>
    </row>
    <row r="21" spans="1:11" ht="169.5" customHeight="1" x14ac:dyDescent="0.2">
      <c r="A21" s="159" t="s">
        <v>49</v>
      </c>
      <c r="B21" s="148">
        <v>0</v>
      </c>
      <c r="C21" s="159" t="s">
        <v>70</v>
      </c>
      <c r="D21" s="148"/>
      <c r="E21" s="128" t="s">
        <v>136</v>
      </c>
      <c r="F21" s="149" t="s">
        <v>137</v>
      </c>
      <c r="G21" s="150" t="s">
        <v>276</v>
      </c>
      <c r="H21" s="150" t="s">
        <v>105</v>
      </c>
      <c r="I21" s="149" t="s">
        <v>138</v>
      </c>
      <c r="J21" s="131" t="s">
        <v>283</v>
      </c>
      <c r="K21" s="151"/>
    </row>
    <row r="22" spans="1:11" ht="119.25" customHeight="1" x14ac:dyDescent="0.2">
      <c r="A22" s="159" t="s">
        <v>49</v>
      </c>
      <c r="B22" s="148">
        <v>0</v>
      </c>
      <c r="C22" s="159" t="s">
        <v>70</v>
      </c>
      <c r="D22" s="148"/>
      <c r="E22" s="128" t="s">
        <v>139</v>
      </c>
      <c r="F22" s="149" t="s">
        <v>140</v>
      </c>
      <c r="G22" s="150" t="s">
        <v>276</v>
      </c>
      <c r="H22" s="150" t="s">
        <v>105</v>
      </c>
      <c r="I22" s="149" t="s">
        <v>141</v>
      </c>
      <c r="J22" s="130" t="s">
        <v>307</v>
      </c>
      <c r="K22" s="151"/>
    </row>
    <row r="23" spans="1:11" ht="87" customHeight="1" x14ac:dyDescent="0.2">
      <c r="A23" s="159" t="s">
        <v>49</v>
      </c>
      <c r="B23" s="148">
        <v>0</v>
      </c>
      <c r="C23" s="159" t="s">
        <v>70</v>
      </c>
      <c r="D23" s="148"/>
      <c r="E23" s="128" t="s">
        <v>142</v>
      </c>
      <c r="F23" s="149" t="s">
        <v>143</v>
      </c>
      <c r="G23" s="150" t="s">
        <v>276</v>
      </c>
      <c r="H23" s="150" t="s">
        <v>105</v>
      </c>
      <c r="I23" s="149" t="s">
        <v>144</v>
      </c>
      <c r="J23" s="167" t="s">
        <v>282</v>
      </c>
      <c r="K23" s="151"/>
    </row>
    <row r="24" spans="1:11" ht="63" customHeight="1" x14ac:dyDescent="0.2">
      <c r="A24" s="159" t="s">
        <v>49</v>
      </c>
      <c r="B24" s="148">
        <v>0</v>
      </c>
      <c r="C24" s="159" t="s">
        <v>70</v>
      </c>
      <c r="D24" s="148">
        <v>3</v>
      </c>
      <c r="E24" s="132" t="s">
        <v>145</v>
      </c>
      <c r="F24" s="164"/>
      <c r="G24" s="164"/>
      <c r="H24" s="164"/>
      <c r="I24" s="164"/>
      <c r="J24" s="138"/>
      <c r="K24" s="164"/>
    </row>
    <row r="25" spans="1:11" ht="69.75" customHeight="1" x14ac:dyDescent="0.2">
      <c r="A25" s="159" t="s">
        <v>49</v>
      </c>
      <c r="B25" s="148">
        <v>0</v>
      </c>
      <c r="C25" s="159" t="s">
        <v>70</v>
      </c>
      <c r="D25" s="148"/>
      <c r="E25" s="128" t="s">
        <v>146</v>
      </c>
      <c r="F25" s="149" t="s">
        <v>147</v>
      </c>
      <c r="G25" s="150" t="s">
        <v>276</v>
      </c>
      <c r="H25" s="150" t="s">
        <v>105</v>
      </c>
      <c r="I25" s="149" t="s">
        <v>148</v>
      </c>
      <c r="J25" s="131" t="s">
        <v>293</v>
      </c>
      <c r="K25" s="151"/>
    </row>
    <row r="26" spans="1:11" ht="70.5" customHeight="1" x14ac:dyDescent="0.2">
      <c r="A26" s="159" t="s">
        <v>49</v>
      </c>
      <c r="B26" s="148">
        <v>0</v>
      </c>
      <c r="C26" s="159" t="s">
        <v>70</v>
      </c>
      <c r="D26" s="148"/>
      <c r="E26" s="128" t="s">
        <v>149</v>
      </c>
      <c r="F26" s="149" t="s">
        <v>147</v>
      </c>
      <c r="G26" s="150" t="s">
        <v>276</v>
      </c>
      <c r="H26" s="150" t="s">
        <v>105</v>
      </c>
      <c r="I26" s="149" t="s">
        <v>150</v>
      </c>
      <c r="J26" s="131"/>
      <c r="K26" s="151"/>
    </row>
    <row r="27" spans="1:11" ht="120.75" customHeight="1" x14ac:dyDescent="0.2">
      <c r="A27" s="159" t="s">
        <v>49</v>
      </c>
      <c r="B27" s="148">
        <v>0</v>
      </c>
      <c r="C27" s="159" t="s">
        <v>70</v>
      </c>
      <c r="D27" s="148"/>
      <c r="E27" s="128" t="s">
        <v>151</v>
      </c>
      <c r="F27" s="149" t="s">
        <v>152</v>
      </c>
      <c r="G27" s="150" t="s">
        <v>276</v>
      </c>
      <c r="H27" s="150" t="s">
        <v>105</v>
      </c>
      <c r="I27" s="149" t="s">
        <v>153</v>
      </c>
      <c r="J27" s="131"/>
      <c r="K27" s="151"/>
    </row>
    <row r="28" spans="1:11" ht="138.75" customHeight="1" x14ac:dyDescent="0.2">
      <c r="A28" s="159" t="s">
        <v>49</v>
      </c>
      <c r="B28" s="148">
        <v>0</v>
      </c>
      <c r="C28" s="159" t="s">
        <v>70</v>
      </c>
      <c r="D28" s="148"/>
      <c r="E28" s="128" t="s">
        <v>154</v>
      </c>
      <c r="F28" s="149" t="s">
        <v>155</v>
      </c>
      <c r="G28" s="150" t="s">
        <v>276</v>
      </c>
      <c r="H28" s="150" t="s">
        <v>105</v>
      </c>
      <c r="I28" s="149" t="s">
        <v>156</v>
      </c>
      <c r="J28" s="131" t="s">
        <v>281</v>
      </c>
      <c r="K28" s="151"/>
    </row>
    <row r="29" spans="1:11" ht="389.25" customHeight="1" x14ac:dyDescent="0.2">
      <c r="A29" s="159" t="s">
        <v>49</v>
      </c>
      <c r="B29" s="148">
        <v>0</v>
      </c>
      <c r="C29" s="159" t="s">
        <v>70</v>
      </c>
      <c r="D29" s="148"/>
      <c r="E29" s="128" t="s">
        <v>157</v>
      </c>
      <c r="F29" s="149" t="s">
        <v>158</v>
      </c>
      <c r="G29" s="150" t="s">
        <v>276</v>
      </c>
      <c r="H29" s="150" t="s">
        <v>105</v>
      </c>
      <c r="I29" s="149" t="s">
        <v>159</v>
      </c>
      <c r="J29" s="99" t="s">
        <v>305</v>
      </c>
      <c r="K29" s="151"/>
    </row>
    <row r="30" spans="1:11" ht="78" customHeight="1" x14ac:dyDescent="0.2">
      <c r="A30" s="159" t="s">
        <v>49</v>
      </c>
      <c r="B30" s="148">
        <v>0</v>
      </c>
      <c r="C30" s="159" t="s">
        <v>70</v>
      </c>
      <c r="D30" s="148">
        <v>4</v>
      </c>
      <c r="E30" s="129" t="s">
        <v>160</v>
      </c>
      <c r="F30" s="149" t="s">
        <v>161</v>
      </c>
      <c r="G30" s="150" t="s">
        <v>276</v>
      </c>
      <c r="H30" s="150" t="s">
        <v>105</v>
      </c>
      <c r="I30" s="149" t="s">
        <v>162</v>
      </c>
      <c r="J30" s="131" t="s">
        <v>304</v>
      </c>
      <c r="K30" s="151"/>
    </row>
    <row r="31" spans="1:11" ht="134.25" customHeight="1" x14ac:dyDescent="0.2">
      <c r="A31" s="159" t="s">
        <v>49</v>
      </c>
      <c r="B31" s="148">
        <v>0</v>
      </c>
      <c r="C31" s="159" t="s">
        <v>70</v>
      </c>
      <c r="D31" s="148">
        <v>5</v>
      </c>
      <c r="E31" s="129" t="s">
        <v>163</v>
      </c>
      <c r="F31" s="149" t="s">
        <v>164</v>
      </c>
      <c r="G31" s="150" t="s">
        <v>276</v>
      </c>
      <c r="H31" s="150" t="s">
        <v>105</v>
      </c>
      <c r="I31" s="149" t="s">
        <v>165</v>
      </c>
      <c r="J31" s="135" t="s">
        <v>308</v>
      </c>
      <c r="K31" s="151"/>
    </row>
    <row r="32" spans="1:11" ht="48" customHeight="1" x14ac:dyDescent="0.2">
      <c r="A32" s="159" t="s">
        <v>49</v>
      </c>
      <c r="B32" s="148">
        <v>0</v>
      </c>
      <c r="C32" s="159" t="s">
        <v>70</v>
      </c>
      <c r="D32" s="148">
        <v>6</v>
      </c>
      <c r="E32" s="129" t="s">
        <v>166</v>
      </c>
      <c r="F32" s="149" t="s">
        <v>147</v>
      </c>
      <c r="G32" s="150" t="s">
        <v>276</v>
      </c>
      <c r="H32" s="150" t="s">
        <v>105</v>
      </c>
      <c r="I32" s="149" t="s">
        <v>167</v>
      </c>
      <c r="J32" s="130"/>
      <c r="K32" s="151"/>
    </row>
    <row r="33" spans="1:11" ht="69" customHeight="1" x14ac:dyDescent="0.2">
      <c r="A33" s="159" t="s">
        <v>49</v>
      </c>
      <c r="B33" s="148">
        <v>0</v>
      </c>
      <c r="C33" s="159" t="s">
        <v>70</v>
      </c>
      <c r="D33" s="148">
        <v>7</v>
      </c>
      <c r="E33" s="129" t="s">
        <v>168</v>
      </c>
      <c r="F33" s="149" t="s">
        <v>169</v>
      </c>
      <c r="G33" s="150" t="s">
        <v>276</v>
      </c>
      <c r="H33" s="150" t="s">
        <v>105</v>
      </c>
      <c r="I33" s="149" t="s">
        <v>170</v>
      </c>
      <c r="J33" s="131" t="s">
        <v>303</v>
      </c>
      <c r="K33" s="151"/>
    </row>
    <row r="34" spans="1:11" ht="130.5" customHeight="1" x14ac:dyDescent="0.2">
      <c r="A34" s="159" t="s">
        <v>49</v>
      </c>
      <c r="B34" s="148">
        <v>0</v>
      </c>
      <c r="C34" s="159" t="s">
        <v>70</v>
      </c>
      <c r="D34" s="148">
        <v>8</v>
      </c>
      <c r="E34" s="129" t="s">
        <v>171</v>
      </c>
      <c r="F34" s="149" t="s">
        <v>172</v>
      </c>
      <c r="G34" s="150" t="s">
        <v>276</v>
      </c>
      <c r="H34" s="150" t="s">
        <v>105</v>
      </c>
      <c r="I34" s="149" t="s">
        <v>173</v>
      </c>
      <c r="J34" s="131" t="s">
        <v>280</v>
      </c>
      <c r="K34" s="151"/>
    </row>
    <row r="35" spans="1:11" ht="48" customHeight="1" x14ac:dyDescent="0.2">
      <c r="A35" s="159" t="s">
        <v>49</v>
      </c>
      <c r="B35" s="148">
        <v>0</v>
      </c>
      <c r="C35" s="159" t="s">
        <v>66</v>
      </c>
      <c r="D35" s="148"/>
      <c r="E35" s="236" t="s">
        <v>174</v>
      </c>
      <c r="F35" s="237"/>
      <c r="G35" s="237"/>
      <c r="H35" s="237"/>
      <c r="I35" s="237"/>
      <c r="J35" s="237"/>
      <c r="K35" s="238"/>
    </row>
    <row r="36" spans="1:11" ht="109.5" customHeight="1" x14ac:dyDescent="0.2">
      <c r="A36" s="159" t="s">
        <v>49</v>
      </c>
      <c r="B36" s="148">
        <v>0</v>
      </c>
      <c r="C36" s="159" t="s">
        <v>66</v>
      </c>
      <c r="D36" s="148">
        <v>1</v>
      </c>
      <c r="E36" s="128" t="s">
        <v>175</v>
      </c>
      <c r="F36" s="149" t="s">
        <v>176</v>
      </c>
      <c r="G36" s="150" t="s">
        <v>276</v>
      </c>
      <c r="H36" s="150" t="s">
        <v>105</v>
      </c>
      <c r="I36" s="149" t="s">
        <v>177</v>
      </c>
      <c r="J36" s="139" t="s">
        <v>294</v>
      </c>
      <c r="K36" s="151"/>
    </row>
    <row r="37" spans="1:11" ht="96.75" customHeight="1" x14ac:dyDescent="0.2">
      <c r="A37" s="159" t="s">
        <v>49</v>
      </c>
      <c r="B37" s="148">
        <v>0</v>
      </c>
      <c r="C37" s="159" t="s">
        <v>66</v>
      </c>
      <c r="D37" s="148">
        <v>2</v>
      </c>
      <c r="E37" s="128" t="s">
        <v>178</v>
      </c>
      <c r="F37" s="149" t="s">
        <v>179</v>
      </c>
      <c r="G37" s="150" t="s">
        <v>276</v>
      </c>
      <c r="H37" s="150" t="s">
        <v>105</v>
      </c>
      <c r="I37" s="149" t="s">
        <v>180</v>
      </c>
      <c r="J37" s="130" t="s">
        <v>300</v>
      </c>
      <c r="K37" s="151"/>
    </row>
    <row r="38" spans="1:11" ht="100.5" customHeight="1" x14ac:dyDescent="0.2">
      <c r="A38" s="159" t="s">
        <v>49</v>
      </c>
      <c r="B38" s="148">
        <v>0</v>
      </c>
      <c r="C38" s="159" t="s">
        <v>66</v>
      </c>
      <c r="D38" s="148">
        <v>3</v>
      </c>
      <c r="E38" s="128" t="s">
        <v>181</v>
      </c>
      <c r="F38" s="149" t="s">
        <v>182</v>
      </c>
      <c r="G38" s="150" t="s">
        <v>276</v>
      </c>
      <c r="H38" s="150" t="s">
        <v>105</v>
      </c>
      <c r="I38" s="149" t="s">
        <v>183</v>
      </c>
      <c r="J38" s="98" t="s">
        <v>279</v>
      </c>
      <c r="K38" s="151"/>
    </row>
    <row r="39" spans="1:11" ht="90.75" customHeight="1" x14ac:dyDescent="0.2">
      <c r="A39" s="159" t="s">
        <v>49</v>
      </c>
      <c r="B39" s="148">
        <v>0</v>
      </c>
      <c r="C39" s="159" t="s">
        <v>66</v>
      </c>
      <c r="D39" s="148">
        <v>4</v>
      </c>
      <c r="E39" s="128" t="s">
        <v>184</v>
      </c>
      <c r="F39" s="149" t="s">
        <v>185</v>
      </c>
      <c r="G39" s="150" t="s">
        <v>276</v>
      </c>
      <c r="H39" s="150" t="s">
        <v>105</v>
      </c>
      <c r="I39" s="149" t="s">
        <v>186</v>
      </c>
      <c r="J39" s="131" t="s">
        <v>302</v>
      </c>
      <c r="K39" s="151"/>
    </row>
    <row r="40" spans="1:11" ht="34.5" customHeight="1" x14ac:dyDescent="0.2">
      <c r="A40" s="159" t="s">
        <v>49</v>
      </c>
      <c r="B40" s="148">
        <v>0</v>
      </c>
      <c r="C40" s="159" t="s">
        <v>67</v>
      </c>
      <c r="D40" s="165"/>
      <c r="E40" s="239" t="s">
        <v>50</v>
      </c>
      <c r="F40" s="240"/>
      <c r="G40" s="240"/>
      <c r="H40" s="240"/>
      <c r="I40" s="240"/>
      <c r="J40" s="240"/>
      <c r="K40" s="241"/>
    </row>
    <row r="41" spans="1:11" ht="73.5" customHeight="1" x14ac:dyDescent="0.2">
      <c r="A41" s="159" t="s">
        <v>49</v>
      </c>
      <c r="B41" s="148">
        <v>0</v>
      </c>
      <c r="C41" s="159" t="s">
        <v>67</v>
      </c>
      <c r="D41" s="148">
        <v>1</v>
      </c>
      <c r="E41" s="128" t="s">
        <v>187</v>
      </c>
      <c r="F41" s="149" t="s">
        <v>188</v>
      </c>
      <c r="G41" s="150" t="s">
        <v>276</v>
      </c>
      <c r="H41" s="150" t="s">
        <v>105</v>
      </c>
      <c r="I41" s="149" t="s">
        <v>189</v>
      </c>
      <c r="J41" s="130" t="s">
        <v>278</v>
      </c>
      <c r="K41" s="151"/>
    </row>
    <row r="42" spans="1:11" ht="82.5" customHeight="1" x14ac:dyDescent="0.2">
      <c r="A42" s="159" t="s">
        <v>49</v>
      </c>
      <c r="B42" s="148">
        <v>0</v>
      </c>
      <c r="C42" s="159" t="s">
        <v>67</v>
      </c>
      <c r="D42" s="148">
        <v>2</v>
      </c>
      <c r="E42" s="128" t="s">
        <v>190</v>
      </c>
      <c r="F42" s="149" t="s">
        <v>191</v>
      </c>
      <c r="G42" s="150" t="s">
        <v>276</v>
      </c>
      <c r="H42" s="150" t="s">
        <v>105</v>
      </c>
      <c r="I42" s="149" t="s">
        <v>192</v>
      </c>
      <c r="J42" s="131" t="s">
        <v>277</v>
      </c>
      <c r="K42" s="151"/>
    </row>
    <row r="43" spans="1:11" ht="106.5" customHeight="1" x14ac:dyDescent="0.2">
      <c r="A43" s="159" t="s">
        <v>49</v>
      </c>
      <c r="B43" s="148">
        <v>0</v>
      </c>
      <c r="C43" s="159" t="s">
        <v>67</v>
      </c>
      <c r="D43" s="148">
        <v>3</v>
      </c>
      <c r="E43" s="128" t="s">
        <v>193</v>
      </c>
      <c r="F43" s="149" t="s">
        <v>194</v>
      </c>
      <c r="G43" s="150" t="s">
        <v>276</v>
      </c>
      <c r="H43" s="150" t="s">
        <v>105</v>
      </c>
      <c r="I43" s="149" t="s">
        <v>195</v>
      </c>
      <c r="J43" s="131"/>
      <c r="K43" s="151"/>
    </row>
    <row r="48" spans="1:11" x14ac:dyDescent="0.25">
      <c r="C48" s="166"/>
    </row>
  </sheetData>
  <mergeCells count="13">
    <mergeCell ref="E35:K35"/>
    <mergeCell ref="E40:K40"/>
    <mergeCell ref="I4:I5"/>
    <mergeCell ref="E6:K6"/>
    <mergeCell ref="J4:J5"/>
    <mergeCell ref="K4:K5"/>
    <mergeCell ref="A1:K1"/>
    <mergeCell ref="A2:K2"/>
    <mergeCell ref="A4:D4"/>
    <mergeCell ref="E4:E5"/>
    <mergeCell ref="F4:F5"/>
    <mergeCell ref="G4:G5"/>
    <mergeCell ref="H4:H5"/>
  </mergeCells>
  <pageMargins left="0.23622047244094488" right="0.23622047244094488" top="0.74803149606299213" bottom="0.74803149606299213" header="0.31496062992125984" footer="0.31496062992125984"/>
  <pageSetup paperSize="9" scale="31" fitToHeight="0" orientation="landscape" r:id="rId1"/>
  <rowBreaks count="2" manualBreakCount="2">
    <brk id="17" max="18" man="1"/>
    <brk id="2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"/>
  <sheetViews>
    <sheetView view="pageBreakPreview" zoomScale="90" zoomScaleSheetLayoutView="90" workbookViewId="0">
      <selection activeCell="E32" sqref="E32"/>
    </sheetView>
  </sheetViews>
  <sheetFormatPr defaultRowHeight="15" x14ac:dyDescent="0.25"/>
  <cols>
    <col min="11" max="11" width="11.5703125" customWidth="1"/>
  </cols>
  <sheetData>
    <row r="2" spans="1:13" ht="50.45" customHeight="1" x14ac:dyDescent="0.25">
      <c r="A2" s="245" t="s">
        <v>310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x14ac:dyDescent="0.25">
      <c r="A3" s="2"/>
      <c r="B3" s="2"/>
      <c r="C3" s="2"/>
      <c r="D3" s="3"/>
      <c r="E3" s="3"/>
      <c r="F3" s="3"/>
      <c r="G3" s="3"/>
      <c r="H3" s="3"/>
      <c r="I3" s="3"/>
      <c r="J3" s="3"/>
      <c r="K3" s="3"/>
      <c r="L3" s="1"/>
      <c r="M3" s="1"/>
    </row>
    <row r="4" spans="1:13" ht="52.5" customHeight="1" x14ac:dyDescent="0.25">
      <c r="A4" s="246" t="s">
        <v>5</v>
      </c>
      <c r="B4" s="247"/>
      <c r="C4" s="246" t="s">
        <v>28</v>
      </c>
      <c r="D4" s="248" t="s">
        <v>29</v>
      </c>
      <c r="E4" s="248" t="s">
        <v>30</v>
      </c>
      <c r="F4" s="248" t="s">
        <v>31</v>
      </c>
      <c r="G4" s="248"/>
      <c r="H4" s="248"/>
      <c r="I4" s="248" t="s">
        <v>32</v>
      </c>
      <c r="J4" s="249"/>
      <c r="K4" s="249"/>
      <c r="L4" s="222" t="s">
        <v>10</v>
      </c>
      <c r="M4" s="222"/>
    </row>
    <row r="5" spans="1:13" ht="25.9" customHeight="1" x14ac:dyDescent="0.25">
      <c r="A5" s="247"/>
      <c r="B5" s="247"/>
      <c r="C5" s="247"/>
      <c r="D5" s="247"/>
      <c r="E5" s="247"/>
      <c r="F5" s="248" t="s">
        <v>33</v>
      </c>
      <c r="G5" s="248" t="s">
        <v>34</v>
      </c>
      <c r="H5" s="248" t="s">
        <v>35</v>
      </c>
      <c r="I5" s="251" t="s">
        <v>44</v>
      </c>
      <c r="J5" s="251" t="s">
        <v>45</v>
      </c>
      <c r="K5" s="251" t="s">
        <v>36</v>
      </c>
      <c r="L5" s="252" t="s">
        <v>46</v>
      </c>
      <c r="M5" s="252" t="s">
        <v>47</v>
      </c>
    </row>
    <row r="6" spans="1:13" ht="63.75" customHeight="1" x14ac:dyDescent="0.25">
      <c r="A6" s="4" t="s">
        <v>11</v>
      </c>
      <c r="B6" s="4" t="s">
        <v>12</v>
      </c>
      <c r="C6" s="247"/>
      <c r="D6" s="247"/>
      <c r="E6" s="247"/>
      <c r="F6" s="248"/>
      <c r="G6" s="248"/>
      <c r="H6" s="248"/>
      <c r="I6" s="251"/>
      <c r="J6" s="251"/>
      <c r="K6" s="251"/>
      <c r="L6" s="252"/>
      <c r="M6" s="253"/>
    </row>
    <row r="7" spans="1:13" ht="52.5" customHeight="1" x14ac:dyDescent="0.25">
      <c r="A7" s="59" t="s">
        <v>49</v>
      </c>
      <c r="B7" s="20"/>
      <c r="C7" s="254" t="s">
        <v>92</v>
      </c>
      <c r="D7" s="255"/>
      <c r="E7" s="255"/>
      <c r="F7" s="255"/>
      <c r="G7" s="255"/>
      <c r="H7" s="255"/>
      <c r="I7" s="255"/>
      <c r="J7" s="255"/>
      <c r="K7" s="255"/>
      <c r="L7" s="255"/>
      <c r="M7" s="256"/>
    </row>
    <row r="8" spans="1:13" x14ac:dyDescent="0.25">
      <c r="A8" s="250" t="s">
        <v>37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</row>
  </sheetData>
  <mergeCells count="18">
    <mergeCell ref="A8:M8"/>
    <mergeCell ref="H5:H6"/>
    <mergeCell ref="I5:I6"/>
    <mergeCell ref="J5:J6"/>
    <mergeCell ref="K5:K6"/>
    <mergeCell ref="L5:L6"/>
    <mergeCell ref="M5:M6"/>
    <mergeCell ref="C7:M7"/>
    <mergeCell ref="A2:M2"/>
    <mergeCell ref="A4:B5"/>
    <mergeCell ref="C4:C6"/>
    <mergeCell ref="D4:D6"/>
    <mergeCell ref="E4:E6"/>
    <mergeCell ref="F4:H4"/>
    <mergeCell ref="I4:K4"/>
    <mergeCell ref="L4:M4"/>
    <mergeCell ref="F5:F6"/>
    <mergeCell ref="G5:G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"/>
  <sheetViews>
    <sheetView workbookViewId="0">
      <selection activeCell="G18" sqref="G18"/>
    </sheetView>
  </sheetViews>
  <sheetFormatPr defaultRowHeight="15" x14ac:dyDescent="0.25"/>
  <cols>
    <col min="1" max="1" width="5.7109375" customWidth="1"/>
    <col min="2" max="2" width="6.140625" customWidth="1"/>
    <col min="3" max="3" width="6" customWidth="1"/>
    <col min="4" max="4" width="29.7109375" customWidth="1"/>
    <col min="5" max="5" width="11.28515625" customWidth="1"/>
    <col min="6" max="6" width="11" customWidth="1"/>
    <col min="7" max="7" width="10.85546875" customWidth="1"/>
    <col min="9" max="9" width="11.140625" customWidth="1"/>
    <col min="10" max="10" width="11.85546875" customWidth="1"/>
    <col min="11" max="11" width="8.85546875" style="60" customWidth="1"/>
    <col min="12" max="12" width="48.7109375" customWidth="1"/>
    <col min="257" max="257" width="5.7109375" customWidth="1"/>
    <col min="258" max="258" width="6.140625" customWidth="1"/>
    <col min="259" max="259" width="6" customWidth="1"/>
    <col min="260" max="260" width="29.7109375" customWidth="1"/>
    <col min="261" max="261" width="11.28515625" customWidth="1"/>
    <col min="262" max="262" width="11" customWidth="1"/>
    <col min="263" max="263" width="10.85546875" customWidth="1"/>
    <col min="265" max="265" width="11.140625" customWidth="1"/>
    <col min="266" max="266" width="11.85546875" customWidth="1"/>
    <col min="267" max="267" width="8.85546875" customWidth="1"/>
    <col min="268" max="268" width="48.7109375" customWidth="1"/>
    <col min="513" max="513" width="5.7109375" customWidth="1"/>
    <col min="514" max="514" width="6.140625" customWidth="1"/>
    <col min="515" max="515" width="6" customWidth="1"/>
    <col min="516" max="516" width="29.7109375" customWidth="1"/>
    <col min="517" max="517" width="11.28515625" customWidth="1"/>
    <col min="518" max="518" width="11" customWidth="1"/>
    <col min="519" max="519" width="10.85546875" customWidth="1"/>
    <col min="521" max="521" width="11.140625" customWidth="1"/>
    <col min="522" max="522" width="11.85546875" customWidth="1"/>
    <col min="523" max="523" width="8.85546875" customWidth="1"/>
    <col min="524" max="524" width="48.7109375" customWidth="1"/>
    <col min="769" max="769" width="5.7109375" customWidth="1"/>
    <col min="770" max="770" width="6.140625" customWidth="1"/>
    <col min="771" max="771" width="6" customWidth="1"/>
    <col min="772" max="772" width="29.7109375" customWidth="1"/>
    <col min="773" max="773" width="11.28515625" customWidth="1"/>
    <col min="774" max="774" width="11" customWidth="1"/>
    <col min="775" max="775" width="10.85546875" customWidth="1"/>
    <col min="777" max="777" width="11.140625" customWidth="1"/>
    <col min="778" max="778" width="11.85546875" customWidth="1"/>
    <col min="779" max="779" width="8.85546875" customWidth="1"/>
    <col min="780" max="780" width="48.7109375" customWidth="1"/>
    <col min="1025" max="1025" width="5.7109375" customWidth="1"/>
    <col min="1026" max="1026" width="6.140625" customWidth="1"/>
    <col min="1027" max="1027" width="6" customWidth="1"/>
    <col min="1028" max="1028" width="29.7109375" customWidth="1"/>
    <col min="1029" max="1029" width="11.28515625" customWidth="1"/>
    <col min="1030" max="1030" width="11" customWidth="1"/>
    <col min="1031" max="1031" width="10.85546875" customWidth="1"/>
    <col min="1033" max="1033" width="11.140625" customWidth="1"/>
    <col min="1034" max="1034" width="11.85546875" customWidth="1"/>
    <col min="1035" max="1035" width="8.85546875" customWidth="1"/>
    <col min="1036" max="1036" width="48.7109375" customWidth="1"/>
    <col min="1281" max="1281" width="5.7109375" customWidth="1"/>
    <col min="1282" max="1282" width="6.140625" customWidth="1"/>
    <col min="1283" max="1283" width="6" customWidth="1"/>
    <col min="1284" max="1284" width="29.7109375" customWidth="1"/>
    <col min="1285" max="1285" width="11.28515625" customWidth="1"/>
    <col min="1286" max="1286" width="11" customWidth="1"/>
    <col min="1287" max="1287" width="10.85546875" customWidth="1"/>
    <col min="1289" max="1289" width="11.140625" customWidth="1"/>
    <col min="1290" max="1290" width="11.85546875" customWidth="1"/>
    <col min="1291" max="1291" width="8.85546875" customWidth="1"/>
    <col min="1292" max="1292" width="48.7109375" customWidth="1"/>
    <col min="1537" max="1537" width="5.7109375" customWidth="1"/>
    <col min="1538" max="1538" width="6.140625" customWidth="1"/>
    <col min="1539" max="1539" width="6" customWidth="1"/>
    <col min="1540" max="1540" width="29.7109375" customWidth="1"/>
    <col min="1541" max="1541" width="11.28515625" customWidth="1"/>
    <col min="1542" max="1542" width="11" customWidth="1"/>
    <col min="1543" max="1543" width="10.85546875" customWidth="1"/>
    <col min="1545" max="1545" width="11.140625" customWidth="1"/>
    <col min="1546" max="1546" width="11.85546875" customWidth="1"/>
    <col min="1547" max="1547" width="8.85546875" customWidth="1"/>
    <col min="1548" max="1548" width="48.7109375" customWidth="1"/>
    <col min="1793" max="1793" width="5.7109375" customWidth="1"/>
    <col min="1794" max="1794" width="6.140625" customWidth="1"/>
    <col min="1795" max="1795" width="6" customWidth="1"/>
    <col min="1796" max="1796" width="29.7109375" customWidth="1"/>
    <col min="1797" max="1797" width="11.28515625" customWidth="1"/>
    <col min="1798" max="1798" width="11" customWidth="1"/>
    <col min="1799" max="1799" width="10.85546875" customWidth="1"/>
    <col min="1801" max="1801" width="11.140625" customWidth="1"/>
    <col min="1802" max="1802" width="11.85546875" customWidth="1"/>
    <col min="1803" max="1803" width="8.85546875" customWidth="1"/>
    <col min="1804" max="1804" width="48.7109375" customWidth="1"/>
    <col min="2049" max="2049" width="5.7109375" customWidth="1"/>
    <col min="2050" max="2050" width="6.140625" customWidth="1"/>
    <col min="2051" max="2051" width="6" customWidth="1"/>
    <col min="2052" max="2052" width="29.7109375" customWidth="1"/>
    <col min="2053" max="2053" width="11.28515625" customWidth="1"/>
    <col min="2054" max="2054" width="11" customWidth="1"/>
    <col min="2055" max="2055" width="10.85546875" customWidth="1"/>
    <col min="2057" max="2057" width="11.140625" customWidth="1"/>
    <col min="2058" max="2058" width="11.85546875" customWidth="1"/>
    <col min="2059" max="2059" width="8.85546875" customWidth="1"/>
    <col min="2060" max="2060" width="48.7109375" customWidth="1"/>
    <col min="2305" max="2305" width="5.7109375" customWidth="1"/>
    <col min="2306" max="2306" width="6.140625" customWidth="1"/>
    <col min="2307" max="2307" width="6" customWidth="1"/>
    <col min="2308" max="2308" width="29.7109375" customWidth="1"/>
    <col min="2309" max="2309" width="11.28515625" customWidth="1"/>
    <col min="2310" max="2310" width="11" customWidth="1"/>
    <col min="2311" max="2311" width="10.85546875" customWidth="1"/>
    <col min="2313" max="2313" width="11.140625" customWidth="1"/>
    <col min="2314" max="2314" width="11.85546875" customWidth="1"/>
    <col min="2315" max="2315" width="8.85546875" customWidth="1"/>
    <col min="2316" max="2316" width="48.7109375" customWidth="1"/>
    <col min="2561" max="2561" width="5.7109375" customWidth="1"/>
    <col min="2562" max="2562" width="6.140625" customWidth="1"/>
    <col min="2563" max="2563" width="6" customWidth="1"/>
    <col min="2564" max="2564" width="29.7109375" customWidth="1"/>
    <col min="2565" max="2565" width="11.28515625" customWidth="1"/>
    <col min="2566" max="2566" width="11" customWidth="1"/>
    <col min="2567" max="2567" width="10.85546875" customWidth="1"/>
    <col min="2569" max="2569" width="11.140625" customWidth="1"/>
    <col min="2570" max="2570" width="11.85546875" customWidth="1"/>
    <col min="2571" max="2571" width="8.85546875" customWidth="1"/>
    <col min="2572" max="2572" width="48.7109375" customWidth="1"/>
    <col min="2817" max="2817" width="5.7109375" customWidth="1"/>
    <col min="2818" max="2818" width="6.140625" customWidth="1"/>
    <col min="2819" max="2819" width="6" customWidth="1"/>
    <col min="2820" max="2820" width="29.7109375" customWidth="1"/>
    <col min="2821" max="2821" width="11.28515625" customWidth="1"/>
    <col min="2822" max="2822" width="11" customWidth="1"/>
    <col min="2823" max="2823" width="10.85546875" customWidth="1"/>
    <col min="2825" max="2825" width="11.140625" customWidth="1"/>
    <col min="2826" max="2826" width="11.85546875" customWidth="1"/>
    <col min="2827" max="2827" width="8.85546875" customWidth="1"/>
    <col min="2828" max="2828" width="48.7109375" customWidth="1"/>
    <col min="3073" max="3073" width="5.7109375" customWidth="1"/>
    <col min="3074" max="3074" width="6.140625" customWidth="1"/>
    <col min="3075" max="3075" width="6" customWidth="1"/>
    <col min="3076" max="3076" width="29.7109375" customWidth="1"/>
    <col min="3077" max="3077" width="11.28515625" customWidth="1"/>
    <col min="3078" max="3078" width="11" customWidth="1"/>
    <col min="3079" max="3079" width="10.85546875" customWidth="1"/>
    <col min="3081" max="3081" width="11.140625" customWidth="1"/>
    <col min="3082" max="3082" width="11.85546875" customWidth="1"/>
    <col min="3083" max="3083" width="8.85546875" customWidth="1"/>
    <col min="3084" max="3084" width="48.7109375" customWidth="1"/>
    <col min="3329" max="3329" width="5.7109375" customWidth="1"/>
    <col min="3330" max="3330" width="6.140625" customWidth="1"/>
    <col min="3331" max="3331" width="6" customWidth="1"/>
    <col min="3332" max="3332" width="29.7109375" customWidth="1"/>
    <col min="3333" max="3333" width="11.28515625" customWidth="1"/>
    <col min="3334" max="3334" width="11" customWidth="1"/>
    <col min="3335" max="3335" width="10.85546875" customWidth="1"/>
    <col min="3337" max="3337" width="11.140625" customWidth="1"/>
    <col min="3338" max="3338" width="11.85546875" customWidth="1"/>
    <col min="3339" max="3339" width="8.85546875" customWidth="1"/>
    <col min="3340" max="3340" width="48.7109375" customWidth="1"/>
    <col min="3585" max="3585" width="5.7109375" customWidth="1"/>
    <col min="3586" max="3586" width="6.140625" customWidth="1"/>
    <col min="3587" max="3587" width="6" customWidth="1"/>
    <col min="3588" max="3588" width="29.7109375" customWidth="1"/>
    <col min="3589" max="3589" width="11.28515625" customWidth="1"/>
    <col min="3590" max="3590" width="11" customWidth="1"/>
    <col min="3591" max="3591" width="10.85546875" customWidth="1"/>
    <col min="3593" max="3593" width="11.140625" customWidth="1"/>
    <col min="3594" max="3594" width="11.85546875" customWidth="1"/>
    <col min="3595" max="3595" width="8.85546875" customWidth="1"/>
    <col min="3596" max="3596" width="48.7109375" customWidth="1"/>
    <col min="3841" max="3841" width="5.7109375" customWidth="1"/>
    <col min="3842" max="3842" width="6.140625" customWidth="1"/>
    <col min="3843" max="3843" width="6" customWidth="1"/>
    <col min="3844" max="3844" width="29.7109375" customWidth="1"/>
    <col min="3845" max="3845" width="11.28515625" customWidth="1"/>
    <col min="3846" max="3846" width="11" customWidth="1"/>
    <col min="3847" max="3847" width="10.85546875" customWidth="1"/>
    <col min="3849" max="3849" width="11.140625" customWidth="1"/>
    <col min="3850" max="3850" width="11.85546875" customWidth="1"/>
    <col min="3851" max="3851" width="8.85546875" customWidth="1"/>
    <col min="3852" max="3852" width="48.7109375" customWidth="1"/>
    <col min="4097" max="4097" width="5.7109375" customWidth="1"/>
    <col min="4098" max="4098" width="6.140625" customWidth="1"/>
    <col min="4099" max="4099" width="6" customWidth="1"/>
    <col min="4100" max="4100" width="29.7109375" customWidth="1"/>
    <col min="4101" max="4101" width="11.28515625" customWidth="1"/>
    <col min="4102" max="4102" width="11" customWidth="1"/>
    <col min="4103" max="4103" width="10.85546875" customWidth="1"/>
    <col min="4105" max="4105" width="11.140625" customWidth="1"/>
    <col min="4106" max="4106" width="11.85546875" customWidth="1"/>
    <col min="4107" max="4107" width="8.85546875" customWidth="1"/>
    <col min="4108" max="4108" width="48.7109375" customWidth="1"/>
    <col min="4353" max="4353" width="5.7109375" customWidth="1"/>
    <col min="4354" max="4354" width="6.140625" customWidth="1"/>
    <col min="4355" max="4355" width="6" customWidth="1"/>
    <col min="4356" max="4356" width="29.7109375" customWidth="1"/>
    <col min="4357" max="4357" width="11.28515625" customWidth="1"/>
    <col min="4358" max="4358" width="11" customWidth="1"/>
    <col min="4359" max="4359" width="10.85546875" customWidth="1"/>
    <col min="4361" max="4361" width="11.140625" customWidth="1"/>
    <col min="4362" max="4362" width="11.85546875" customWidth="1"/>
    <col min="4363" max="4363" width="8.85546875" customWidth="1"/>
    <col min="4364" max="4364" width="48.7109375" customWidth="1"/>
    <col min="4609" max="4609" width="5.7109375" customWidth="1"/>
    <col min="4610" max="4610" width="6.140625" customWidth="1"/>
    <col min="4611" max="4611" width="6" customWidth="1"/>
    <col min="4612" max="4612" width="29.7109375" customWidth="1"/>
    <col min="4613" max="4613" width="11.28515625" customWidth="1"/>
    <col min="4614" max="4614" width="11" customWidth="1"/>
    <col min="4615" max="4615" width="10.85546875" customWidth="1"/>
    <col min="4617" max="4617" width="11.140625" customWidth="1"/>
    <col min="4618" max="4618" width="11.85546875" customWidth="1"/>
    <col min="4619" max="4619" width="8.85546875" customWidth="1"/>
    <col min="4620" max="4620" width="48.7109375" customWidth="1"/>
    <col min="4865" max="4865" width="5.7109375" customWidth="1"/>
    <col min="4866" max="4866" width="6.140625" customWidth="1"/>
    <col min="4867" max="4867" width="6" customWidth="1"/>
    <col min="4868" max="4868" width="29.7109375" customWidth="1"/>
    <col min="4869" max="4869" width="11.28515625" customWidth="1"/>
    <col min="4870" max="4870" width="11" customWidth="1"/>
    <col min="4871" max="4871" width="10.85546875" customWidth="1"/>
    <col min="4873" max="4873" width="11.140625" customWidth="1"/>
    <col min="4874" max="4874" width="11.85546875" customWidth="1"/>
    <col min="4875" max="4875" width="8.85546875" customWidth="1"/>
    <col min="4876" max="4876" width="48.7109375" customWidth="1"/>
    <col min="5121" max="5121" width="5.7109375" customWidth="1"/>
    <col min="5122" max="5122" width="6.140625" customWidth="1"/>
    <col min="5123" max="5123" width="6" customWidth="1"/>
    <col min="5124" max="5124" width="29.7109375" customWidth="1"/>
    <col min="5125" max="5125" width="11.28515625" customWidth="1"/>
    <col min="5126" max="5126" width="11" customWidth="1"/>
    <col min="5127" max="5127" width="10.85546875" customWidth="1"/>
    <col min="5129" max="5129" width="11.140625" customWidth="1"/>
    <col min="5130" max="5130" width="11.85546875" customWidth="1"/>
    <col min="5131" max="5131" width="8.85546875" customWidth="1"/>
    <col min="5132" max="5132" width="48.7109375" customWidth="1"/>
    <col min="5377" max="5377" width="5.7109375" customWidth="1"/>
    <col min="5378" max="5378" width="6.140625" customWidth="1"/>
    <col min="5379" max="5379" width="6" customWidth="1"/>
    <col min="5380" max="5380" width="29.7109375" customWidth="1"/>
    <col min="5381" max="5381" width="11.28515625" customWidth="1"/>
    <col min="5382" max="5382" width="11" customWidth="1"/>
    <col min="5383" max="5383" width="10.85546875" customWidth="1"/>
    <col min="5385" max="5385" width="11.140625" customWidth="1"/>
    <col min="5386" max="5386" width="11.85546875" customWidth="1"/>
    <col min="5387" max="5387" width="8.85546875" customWidth="1"/>
    <col min="5388" max="5388" width="48.7109375" customWidth="1"/>
    <col min="5633" max="5633" width="5.7109375" customWidth="1"/>
    <col min="5634" max="5634" width="6.140625" customWidth="1"/>
    <col min="5635" max="5635" width="6" customWidth="1"/>
    <col min="5636" max="5636" width="29.7109375" customWidth="1"/>
    <col min="5637" max="5637" width="11.28515625" customWidth="1"/>
    <col min="5638" max="5638" width="11" customWidth="1"/>
    <col min="5639" max="5639" width="10.85546875" customWidth="1"/>
    <col min="5641" max="5641" width="11.140625" customWidth="1"/>
    <col min="5642" max="5642" width="11.85546875" customWidth="1"/>
    <col min="5643" max="5643" width="8.85546875" customWidth="1"/>
    <col min="5644" max="5644" width="48.7109375" customWidth="1"/>
    <col min="5889" max="5889" width="5.7109375" customWidth="1"/>
    <col min="5890" max="5890" width="6.140625" customWidth="1"/>
    <col min="5891" max="5891" width="6" customWidth="1"/>
    <col min="5892" max="5892" width="29.7109375" customWidth="1"/>
    <col min="5893" max="5893" width="11.28515625" customWidth="1"/>
    <col min="5894" max="5894" width="11" customWidth="1"/>
    <col min="5895" max="5895" width="10.85546875" customWidth="1"/>
    <col min="5897" max="5897" width="11.140625" customWidth="1"/>
    <col min="5898" max="5898" width="11.85546875" customWidth="1"/>
    <col min="5899" max="5899" width="8.85546875" customWidth="1"/>
    <col min="5900" max="5900" width="48.7109375" customWidth="1"/>
    <col min="6145" max="6145" width="5.7109375" customWidth="1"/>
    <col min="6146" max="6146" width="6.140625" customWidth="1"/>
    <col min="6147" max="6147" width="6" customWidth="1"/>
    <col min="6148" max="6148" width="29.7109375" customWidth="1"/>
    <col min="6149" max="6149" width="11.28515625" customWidth="1"/>
    <col min="6150" max="6150" width="11" customWidth="1"/>
    <col min="6151" max="6151" width="10.85546875" customWidth="1"/>
    <col min="6153" max="6153" width="11.140625" customWidth="1"/>
    <col min="6154" max="6154" width="11.85546875" customWidth="1"/>
    <col min="6155" max="6155" width="8.85546875" customWidth="1"/>
    <col min="6156" max="6156" width="48.7109375" customWidth="1"/>
    <col min="6401" max="6401" width="5.7109375" customWidth="1"/>
    <col min="6402" max="6402" width="6.140625" customWidth="1"/>
    <col min="6403" max="6403" width="6" customWidth="1"/>
    <col min="6404" max="6404" width="29.7109375" customWidth="1"/>
    <col min="6405" max="6405" width="11.28515625" customWidth="1"/>
    <col min="6406" max="6406" width="11" customWidth="1"/>
    <col min="6407" max="6407" width="10.85546875" customWidth="1"/>
    <col min="6409" max="6409" width="11.140625" customWidth="1"/>
    <col min="6410" max="6410" width="11.85546875" customWidth="1"/>
    <col min="6411" max="6411" width="8.85546875" customWidth="1"/>
    <col min="6412" max="6412" width="48.7109375" customWidth="1"/>
    <col min="6657" max="6657" width="5.7109375" customWidth="1"/>
    <col min="6658" max="6658" width="6.140625" customWidth="1"/>
    <col min="6659" max="6659" width="6" customWidth="1"/>
    <col min="6660" max="6660" width="29.7109375" customWidth="1"/>
    <col min="6661" max="6661" width="11.28515625" customWidth="1"/>
    <col min="6662" max="6662" width="11" customWidth="1"/>
    <col min="6663" max="6663" width="10.85546875" customWidth="1"/>
    <col min="6665" max="6665" width="11.140625" customWidth="1"/>
    <col min="6666" max="6666" width="11.85546875" customWidth="1"/>
    <col min="6667" max="6667" width="8.85546875" customWidth="1"/>
    <col min="6668" max="6668" width="48.7109375" customWidth="1"/>
    <col min="6913" max="6913" width="5.7109375" customWidth="1"/>
    <col min="6914" max="6914" width="6.140625" customWidth="1"/>
    <col min="6915" max="6915" width="6" customWidth="1"/>
    <col min="6916" max="6916" width="29.7109375" customWidth="1"/>
    <col min="6917" max="6917" width="11.28515625" customWidth="1"/>
    <col min="6918" max="6918" width="11" customWidth="1"/>
    <col min="6919" max="6919" width="10.85546875" customWidth="1"/>
    <col min="6921" max="6921" width="11.140625" customWidth="1"/>
    <col min="6922" max="6922" width="11.85546875" customWidth="1"/>
    <col min="6923" max="6923" width="8.85546875" customWidth="1"/>
    <col min="6924" max="6924" width="48.7109375" customWidth="1"/>
    <col min="7169" max="7169" width="5.7109375" customWidth="1"/>
    <col min="7170" max="7170" width="6.140625" customWidth="1"/>
    <col min="7171" max="7171" width="6" customWidth="1"/>
    <col min="7172" max="7172" width="29.7109375" customWidth="1"/>
    <col min="7173" max="7173" width="11.28515625" customWidth="1"/>
    <col min="7174" max="7174" width="11" customWidth="1"/>
    <col min="7175" max="7175" width="10.85546875" customWidth="1"/>
    <col min="7177" max="7177" width="11.140625" customWidth="1"/>
    <col min="7178" max="7178" width="11.85546875" customWidth="1"/>
    <col min="7179" max="7179" width="8.85546875" customWidth="1"/>
    <col min="7180" max="7180" width="48.7109375" customWidth="1"/>
    <col min="7425" max="7425" width="5.7109375" customWidth="1"/>
    <col min="7426" max="7426" width="6.140625" customWidth="1"/>
    <col min="7427" max="7427" width="6" customWidth="1"/>
    <col min="7428" max="7428" width="29.7109375" customWidth="1"/>
    <col min="7429" max="7429" width="11.28515625" customWidth="1"/>
    <col min="7430" max="7430" width="11" customWidth="1"/>
    <col min="7431" max="7431" width="10.85546875" customWidth="1"/>
    <col min="7433" max="7433" width="11.140625" customWidth="1"/>
    <col min="7434" max="7434" width="11.85546875" customWidth="1"/>
    <col min="7435" max="7435" width="8.85546875" customWidth="1"/>
    <col min="7436" max="7436" width="48.7109375" customWidth="1"/>
    <col min="7681" max="7681" width="5.7109375" customWidth="1"/>
    <col min="7682" max="7682" width="6.140625" customWidth="1"/>
    <col min="7683" max="7683" width="6" customWidth="1"/>
    <col min="7684" max="7684" width="29.7109375" customWidth="1"/>
    <col min="7685" max="7685" width="11.28515625" customWidth="1"/>
    <col min="7686" max="7686" width="11" customWidth="1"/>
    <col min="7687" max="7687" width="10.85546875" customWidth="1"/>
    <col min="7689" max="7689" width="11.140625" customWidth="1"/>
    <col min="7690" max="7690" width="11.85546875" customWidth="1"/>
    <col min="7691" max="7691" width="8.85546875" customWidth="1"/>
    <col min="7692" max="7692" width="48.7109375" customWidth="1"/>
    <col min="7937" max="7937" width="5.7109375" customWidth="1"/>
    <col min="7938" max="7938" width="6.140625" customWidth="1"/>
    <col min="7939" max="7939" width="6" customWidth="1"/>
    <col min="7940" max="7940" width="29.7109375" customWidth="1"/>
    <col min="7941" max="7941" width="11.28515625" customWidth="1"/>
    <col min="7942" max="7942" width="11" customWidth="1"/>
    <col min="7943" max="7943" width="10.85546875" customWidth="1"/>
    <col min="7945" max="7945" width="11.140625" customWidth="1"/>
    <col min="7946" max="7946" width="11.85546875" customWidth="1"/>
    <col min="7947" max="7947" width="8.85546875" customWidth="1"/>
    <col min="7948" max="7948" width="48.7109375" customWidth="1"/>
    <col min="8193" max="8193" width="5.7109375" customWidth="1"/>
    <col min="8194" max="8194" width="6.140625" customWidth="1"/>
    <col min="8195" max="8195" width="6" customWidth="1"/>
    <col min="8196" max="8196" width="29.7109375" customWidth="1"/>
    <col min="8197" max="8197" width="11.28515625" customWidth="1"/>
    <col min="8198" max="8198" width="11" customWidth="1"/>
    <col min="8199" max="8199" width="10.85546875" customWidth="1"/>
    <col min="8201" max="8201" width="11.140625" customWidth="1"/>
    <col min="8202" max="8202" width="11.85546875" customWidth="1"/>
    <col min="8203" max="8203" width="8.85546875" customWidth="1"/>
    <col min="8204" max="8204" width="48.7109375" customWidth="1"/>
    <col min="8449" max="8449" width="5.7109375" customWidth="1"/>
    <col min="8450" max="8450" width="6.140625" customWidth="1"/>
    <col min="8451" max="8451" width="6" customWidth="1"/>
    <col min="8452" max="8452" width="29.7109375" customWidth="1"/>
    <col min="8453" max="8453" width="11.28515625" customWidth="1"/>
    <col min="8454" max="8454" width="11" customWidth="1"/>
    <col min="8455" max="8455" width="10.85546875" customWidth="1"/>
    <col min="8457" max="8457" width="11.140625" customWidth="1"/>
    <col min="8458" max="8458" width="11.85546875" customWidth="1"/>
    <col min="8459" max="8459" width="8.85546875" customWidth="1"/>
    <col min="8460" max="8460" width="48.7109375" customWidth="1"/>
    <col min="8705" max="8705" width="5.7109375" customWidth="1"/>
    <col min="8706" max="8706" width="6.140625" customWidth="1"/>
    <col min="8707" max="8707" width="6" customWidth="1"/>
    <col min="8708" max="8708" width="29.7109375" customWidth="1"/>
    <col min="8709" max="8709" width="11.28515625" customWidth="1"/>
    <col min="8710" max="8710" width="11" customWidth="1"/>
    <col min="8711" max="8711" width="10.85546875" customWidth="1"/>
    <col min="8713" max="8713" width="11.140625" customWidth="1"/>
    <col min="8714" max="8714" width="11.85546875" customWidth="1"/>
    <col min="8715" max="8715" width="8.85546875" customWidth="1"/>
    <col min="8716" max="8716" width="48.7109375" customWidth="1"/>
    <col min="8961" max="8961" width="5.7109375" customWidth="1"/>
    <col min="8962" max="8962" width="6.140625" customWidth="1"/>
    <col min="8963" max="8963" width="6" customWidth="1"/>
    <col min="8964" max="8964" width="29.7109375" customWidth="1"/>
    <col min="8965" max="8965" width="11.28515625" customWidth="1"/>
    <col min="8966" max="8966" width="11" customWidth="1"/>
    <col min="8967" max="8967" width="10.85546875" customWidth="1"/>
    <col min="8969" max="8969" width="11.140625" customWidth="1"/>
    <col min="8970" max="8970" width="11.85546875" customWidth="1"/>
    <col min="8971" max="8971" width="8.85546875" customWidth="1"/>
    <col min="8972" max="8972" width="48.7109375" customWidth="1"/>
    <col min="9217" max="9217" width="5.7109375" customWidth="1"/>
    <col min="9218" max="9218" width="6.140625" customWidth="1"/>
    <col min="9219" max="9219" width="6" customWidth="1"/>
    <col min="9220" max="9220" width="29.7109375" customWidth="1"/>
    <col min="9221" max="9221" width="11.28515625" customWidth="1"/>
    <col min="9222" max="9222" width="11" customWidth="1"/>
    <col min="9223" max="9223" width="10.85546875" customWidth="1"/>
    <col min="9225" max="9225" width="11.140625" customWidth="1"/>
    <col min="9226" max="9226" width="11.85546875" customWidth="1"/>
    <col min="9227" max="9227" width="8.85546875" customWidth="1"/>
    <col min="9228" max="9228" width="48.7109375" customWidth="1"/>
    <col min="9473" max="9473" width="5.7109375" customWidth="1"/>
    <col min="9474" max="9474" width="6.140625" customWidth="1"/>
    <col min="9475" max="9475" width="6" customWidth="1"/>
    <col min="9476" max="9476" width="29.7109375" customWidth="1"/>
    <col min="9477" max="9477" width="11.28515625" customWidth="1"/>
    <col min="9478" max="9478" width="11" customWidth="1"/>
    <col min="9479" max="9479" width="10.85546875" customWidth="1"/>
    <col min="9481" max="9481" width="11.140625" customWidth="1"/>
    <col min="9482" max="9482" width="11.85546875" customWidth="1"/>
    <col min="9483" max="9483" width="8.85546875" customWidth="1"/>
    <col min="9484" max="9484" width="48.7109375" customWidth="1"/>
    <col min="9729" max="9729" width="5.7109375" customWidth="1"/>
    <col min="9730" max="9730" width="6.140625" customWidth="1"/>
    <col min="9731" max="9731" width="6" customWidth="1"/>
    <col min="9732" max="9732" width="29.7109375" customWidth="1"/>
    <col min="9733" max="9733" width="11.28515625" customWidth="1"/>
    <col min="9734" max="9734" width="11" customWidth="1"/>
    <col min="9735" max="9735" width="10.85546875" customWidth="1"/>
    <col min="9737" max="9737" width="11.140625" customWidth="1"/>
    <col min="9738" max="9738" width="11.85546875" customWidth="1"/>
    <col min="9739" max="9739" width="8.85546875" customWidth="1"/>
    <col min="9740" max="9740" width="48.7109375" customWidth="1"/>
    <col min="9985" max="9985" width="5.7109375" customWidth="1"/>
    <col min="9986" max="9986" width="6.140625" customWidth="1"/>
    <col min="9987" max="9987" width="6" customWidth="1"/>
    <col min="9988" max="9988" width="29.7109375" customWidth="1"/>
    <col min="9989" max="9989" width="11.28515625" customWidth="1"/>
    <col min="9990" max="9990" width="11" customWidth="1"/>
    <col min="9991" max="9991" width="10.85546875" customWidth="1"/>
    <col min="9993" max="9993" width="11.140625" customWidth="1"/>
    <col min="9994" max="9994" width="11.85546875" customWidth="1"/>
    <col min="9995" max="9995" width="8.85546875" customWidth="1"/>
    <col min="9996" max="9996" width="48.7109375" customWidth="1"/>
    <col min="10241" max="10241" width="5.7109375" customWidth="1"/>
    <col min="10242" max="10242" width="6.140625" customWidth="1"/>
    <col min="10243" max="10243" width="6" customWidth="1"/>
    <col min="10244" max="10244" width="29.7109375" customWidth="1"/>
    <col min="10245" max="10245" width="11.28515625" customWidth="1"/>
    <col min="10246" max="10246" width="11" customWidth="1"/>
    <col min="10247" max="10247" width="10.85546875" customWidth="1"/>
    <col min="10249" max="10249" width="11.140625" customWidth="1"/>
    <col min="10250" max="10250" width="11.85546875" customWidth="1"/>
    <col min="10251" max="10251" width="8.85546875" customWidth="1"/>
    <col min="10252" max="10252" width="48.7109375" customWidth="1"/>
    <col min="10497" max="10497" width="5.7109375" customWidth="1"/>
    <col min="10498" max="10498" width="6.140625" customWidth="1"/>
    <col min="10499" max="10499" width="6" customWidth="1"/>
    <col min="10500" max="10500" width="29.7109375" customWidth="1"/>
    <col min="10501" max="10501" width="11.28515625" customWidth="1"/>
    <col min="10502" max="10502" width="11" customWidth="1"/>
    <col min="10503" max="10503" width="10.85546875" customWidth="1"/>
    <col min="10505" max="10505" width="11.140625" customWidth="1"/>
    <col min="10506" max="10506" width="11.85546875" customWidth="1"/>
    <col min="10507" max="10507" width="8.85546875" customWidth="1"/>
    <col min="10508" max="10508" width="48.7109375" customWidth="1"/>
    <col min="10753" max="10753" width="5.7109375" customWidth="1"/>
    <col min="10754" max="10754" width="6.140625" customWidth="1"/>
    <col min="10755" max="10755" width="6" customWidth="1"/>
    <col min="10756" max="10756" width="29.7109375" customWidth="1"/>
    <col min="10757" max="10757" width="11.28515625" customWidth="1"/>
    <col min="10758" max="10758" width="11" customWidth="1"/>
    <col min="10759" max="10759" width="10.85546875" customWidth="1"/>
    <col min="10761" max="10761" width="11.140625" customWidth="1"/>
    <col min="10762" max="10762" width="11.85546875" customWidth="1"/>
    <col min="10763" max="10763" width="8.85546875" customWidth="1"/>
    <col min="10764" max="10764" width="48.7109375" customWidth="1"/>
    <col min="11009" max="11009" width="5.7109375" customWidth="1"/>
    <col min="11010" max="11010" width="6.140625" customWidth="1"/>
    <col min="11011" max="11011" width="6" customWidth="1"/>
    <col min="11012" max="11012" width="29.7109375" customWidth="1"/>
    <col min="11013" max="11013" width="11.28515625" customWidth="1"/>
    <col min="11014" max="11014" width="11" customWidth="1"/>
    <col min="11015" max="11015" width="10.85546875" customWidth="1"/>
    <col min="11017" max="11017" width="11.140625" customWidth="1"/>
    <col min="11018" max="11018" width="11.85546875" customWidth="1"/>
    <col min="11019" max="11019" width="8.85546875" customWidth="1"/>
    <col min="11020" max="11020" width="48.7109375" customWidth="1"/>
    <col min="11265" max="11265" width="5.7109375" customWidth="1"/>
    <col min="11266" max="11266" width="6.140625" customWidth="1"/>
    <col min="11267" max="11267" width="6" customWidth="1"/>
    <col min="11268" max="11268" width="29.7109375" customWidth="1"/>
    <col min="11269" max="11269" width="11.28515625" customWidth="1"/>
    <col min="11270" max="11270" width="11" customWidth="1"/>
    <col min="11271" max="11271" width="10.85546875" customWidth="1"/>
    <col min="11273" max="11273" width="11.140625" customWidth="1"/>
    <col min="11274" max="11274" width="11.85546875" customWidth="1"/>
    <col min="11275" max="11275" width="8.85546875" customWidth="1"/>
    <col min="11276" max="11276" width="48.7109375" customWidth="1"/>
    <col min="11521" max="11521" width="5.7109375" customWidth="1"/>
    <col min="11522" max="11522" width="6.140625" customWidth="1"/>
    <col min="11523" max="11523" width="6" customWidth="1"/>
    <col min="11524" max="11524" width="29.7109375" customWidth="1"/>
    <col min="11525" max="11525" width="11.28515625" customWidth="1"/>
    <col min="11526" max="11526" width="11" customWidth="1"/>
    <col min="11527" max="11527" width="10.85546875" customWidth="1"/>
    <col min="11529" max="11529" width="11.140625" customWidth="1"/>
    <col min="11530" max="11530" width="11.85546875" customWidth="1"/>
    <col min="11531" max="11531" width="8.85546875" customWidth="1"/>
    <col min="11532" max="11532" width="48.7109375" customWidth="1"/>
    <col min="11777" max="11777" width="5.7109375" customWidth="1"/>
    <col min="11778" max="11778" width="6.140625" customWidth="1"/>
    <col min="11779" max="11779" width="6" customWidth="1"/>
    <col min="11780" max="11780" width="29.7109375" customWidth="1"/>
    <col min="11781" max="11781" width="11.28515625" customWidth="1"/>
    <col min="11782" max="11782" width="11" customWidth="1"/>
    <col min="11783" max="11783" width="10.85546875" customWidth="1"/>
    <col min="11785" max="11785" width="11.140625" customWidth="1"/>
    <col min="11786" max="11786" width="11.85546875" customWidth="1"/>
    <col min="11787" max="11787" width="8.85546875" customWidth="1"/>
    <col min="11788" max="11788" width="48.7109375" customWidth="1"/>
    <col min="12033" max="12033" width="5.7109375" customWidth="1"/>
    <col min="12034" max="12034" width="6.140625" customWidth="1"/>
    <col min="12035" max="12035" width="6" customWidth="1"/>
    <col min="12036" max="12036" width="29.7109375" customWidth="1"/>
    <col min="12037" max="12037" width="11.28515625" customWidth="1"/>
    <col min="12038" max="12038" width="11" customWidth="1"/>
    <col min="12039" max="12039" width="10.85546875" customWidth="1"/>
    <col min="12041" max="12041" width="11.140625" customWidth="1"/>
    <col min="12042" max="12042" width="11.85546875" customWidth="1"/>
    <col min="12043" max="12043" width="8.85546875" customWidth="1"/>
    <col min="12044" max="12044" width="48.7109375" customWidth="1"/>
    <col min="12289" max="12289" width="5.7109375" customWidth="1"/>
    <col min="12290" max="12290" width="6.140625" customWidth="1"/>
    <col min="12291" max="12291" width="6" customWidth="1"/>
    <col min="12292" max="12292" width="29.7109375" customWidth="1"/>
    <col min="12293" max="12293" width="11.28515625" customWidth="1"/>
    <col min="12294" max="12294" width="11" customWidth="1"/>
    <col min="12295" max="12295" width="10.85546875" customWidth="1"/>
    <col min="12297" max="12297" width="11.140625" customWidth="1"/>
    <col min="12298" max="12298" width="11.85546875" customWidth="1"/>
    <col min="12299" max="12299" width="8.85546875" customWidth="1"/>
    <col min="12300" max="12300" width="48.7109375" customWidth="1"/>
    <col min="12545" max="12545" width="5.7109375" customWidth="1"/>
    <col min="12546" max="12546" width="6.140625" customWidth="1"/>
    <col min="12547" max="12547" width="6" customWidth="1"/>
    <col min="12548" max="12548" width="29.7109375" customWidth="1"/>
    <col min="12549" max="12549" width="11.28515625" customWidth="1"/>
    <col min="12550" max="12550" width="11" customWidth="1"/>
    <col min="12551" max="12551" width="10.85546875" customWidth="1"/>
    <col min="12553" max="12553" width="11.140625" customWidth="1"/>
    <col min="12554" max="12554" width="11.85546875" customWidth="1"/>
    <col min="12555" max="12555" width="8.85546875" customWidth="1"/>
    <col min="12556" max="12556" width="48.7109375" customWidth="1"/>
    <col min="12801" max="12801" width="5.7109375" customWidth="1"/>
    <col min="12802" max="12802" width="6.140625" customWidth="1"/>
    <col min="12803" max="12803" width="6" customWidth="1"/>
    <col min="12804" max="12804" width="29.7109375" customWidth="1"/>
    <col min="12805" max="12805" width="11.28515625" customWidth="1"/>
    <col min="12806" max="12806" width="11" customWidth="1"/>
    <col min="12807" max="12807" width="10.85546875" customWidth="1"/>
    <col min="12809" max="12809" width="11.140625" customWidth="1"/>
    <col min="12810" max="12810" width="11.85546875" customWidth="1"/>
    <col min="12811" max="12811" width="8.85546875" customWidth="1"/>
    <col min="12812" max="12812" width="48.7109375" customWidth="1"/>
    <col min="13057" max="13057" width="5.7109375" customWidth="1"/>
    <col min="13058" max="13058" width="6.140625" customWidth="1"/>
    <col min="13059" max="13059" width="6" customWidth="1"/>
    <col min="13060" max="13060" width="29.7109375" customWidth="1"/>
    <col min="13061" max="13061" width="11.28515625" customWidth="1"/>
    <col min="13062" max="13062" width="11" customWidth="1"/>
    <col min="13063" max="13063" width="10.85546875" customWidth="1"/>
    <col min="13065" max="13065" width="11.140625" customWidth="1"/>
    <col min="13066" max="13066" width="11.85546875" customWidth="1"/>
    <col min="13067" max="13067" width="8.85546875" customWidth="1"/>
    <col min="13068" max="13068" width="48.7109375" customWidth="1"/>
    <col min="13313" max="13313" width="5.7109375" customWidth="1"/>
    <col min="13314" max="13314" width="6.140625" customWidth="1"/>
    <col min="13315" max="13315" width="6" customWidth="1"/>
    <col min="13316" max="13316" width="29.7109375" customWidth="1"/>
    <col min="13317" max="13317" width="11.28515625" customWidth="1"/>
    <col min="13318" max="13318" width="11" customWidth="1"/>
    <col min="13319" max="13319" width="10.85546875" customWidth="1"/>
    <col min="13321" max="13321" width="11.140625" customWidth="1"/>
    <col min="13322" max="13322" width="11.85546875" customWidth="1"/>
    <col min="13323" max="13323" width="8.85546875" customWidth="1"/>
    <col min="13324" max="13324" width="48.7109375" customWidth="1"/>
    <col min="13569" max="13569" width="5.7109375" customWidth="1"/>
    <col min="13570" max="13570" width="6.140625" customWidth="1"/>
    <col min="13571" max="13571" width="6" customWidth="1"/>
    <col min="13572" max="13572" width="29.7109375" customWidth="1"/>
    <col min="13573" max="13573" width="11.28515625" customWidth="1"/>
    <col min="13574" max="13574" width="11" customWidth="1"/>
    <col min="13575" max="13575" width="10.85546875" customWidth="1"/>
    <col min="13577" max="13577" width="11.140625" customWidth="1"/>
    <col min="13578" max="13578" width="11.85546875" customWidth="1"/>
    <col min="13579" max="13579" width="8.85546875" customWidth="1"/>
    <col min="13580" max="13580" width="48.7109375" customWidth="1"/>
    <col min="13825" max="13825" width="5.7109375" customWidth="1"/>
    <col min="13826" max="13826" width="6.140625" customWidth="1"/>
    <col min="13827" max="13827" width="6" customWidth="1"/>
    <col min="13828" max="13828" width="29.7109375" customWidth="1"/>
    <col min="13829" max="13829" width="11.28515625" customWidth="1"/>
    <col min="13830" max="13830" width="11" customWidth="1"/>
    <col min="13831" max="13831" width="10.85546875" customWidth="1"/>
    <col min="13833" max="13833" width="11.140625" customWidth="1"/>
    <col min="13834" max="13834" width="11.85546875" customWidth="1"/>
    <col min="13835" max="13835" width="8.85546875" customWidth="1"/>
    <col min="13836" max="13836" width="48.7109375" customWidth="1"/>
    <col min="14081" max="14081" width="5.7109375" customWidth="1"/>
    <col min="14082" max="14082" width="6.140625" customWidth="1"/>
    <col min="14083" max="14083" width="6" customWidth="1"/>
    <col min="14084" max="14084" width="29.7109375" customWidth="1"/>
    <col min="14085" max="14085" width="11.28515625" customWidth="1"/>
    <col min="14086" max="14086" width="11" customWidth="1"/>
    <col min="14087" max="14087" width="10.85546875" customWidth="1"/>
    <col min="14089" max="14089" width="11.140625" customWidth="1"/>
    <col min="14090" max="14090" width="11.85546875" customWidth="1"/>
    <col min="14091" max="14091" width="8.85546875" customWidth="1"/>
    <col min="14092" max="14092" width="48.7109375" customWidth="1"/>
    <col min="14337" max="14337" width="5.7109375" customWidth="1"/>
    <col min="14338" max="14338" width="6.140625" customWidth="1"/>
    <col min="14339" max="14339" width="6" customWidth="1"/>
    <col min="14340" max="14340" width="29.7109375" customWidth="1"/>
    <col min="14341" max="14341" width="11.28515625" customWidth="1"/>
    <col min="14342" max="14342" width="11" customWidth="1"/>
    <col min="14343" max="14343" width="10.85546875" customWidth="1"/>
    <col min="14345" max="14345" width="11.140625" customWidth="1"/>
    <col min="14346" max="14346" width="11.85546875" customWidth="1"/>
    <col min="14347" max="14347" width="8.85546875" customWidth="1"/>
    <col min="14348" max="14348" width="48.7109375" customWidth="1"/>
    <col min="14593" max="14593" width="5.7109375" customWidth="1"/>
    <col min="14594" max="14594" width="6.140625" customWidth="1"/>
    <col min="14595" max="14595" width="6" customWidth="1"/>
    <col min="14596" max="14596" width="29.7109375" customWidth="1"/>
    <col min="14597" max="14597" width="11.28515625" customWidth="1"/>
    <col min="14598" max="14598" width="11" customWidth="1"/>
    <col min="14599" max="14599" width="10.85546875" customWidth="1"/>
    <col min="14601" max="14601" width="11.140625" customWidth="1"/>
    <col min="14602" max="14602" width="11.85546875" customWidth="1"/>
    <col min="14603" max="14603" width="8.85546875" customWidth="1"/>
    <col min="14604" max="14604" width="48.7109375" customWidth="1"/>
    <col min="14849" max="14849" width="5.7109375" customWidth="1"/>
    <col min="14850" max="14850" width="6.140625" customWidth="1"/>
    <col min="14851" max="14851" width="6" customWidth="1"/>
    <col min="14852" max="14852" width="29.7109375" customWidth="1"/>
    <col min="14853" max="14853" width="11.28515625" customWidth="1"/>
    <col min="14854" max="14854" width="11" customWidth="1"/>
    <col min="14855" max="14855" width="10.85546875" customWidth="1"/>
    <col min="14857" max="14857" width="11.140625" customWidth="1"/>
    <col min="14858" max="14858" width="11.85546875" customWidth="1"/>
    <col min="14859" max="14859" width="8.85546875" customWidth="1"/>
    <col min="14860" max="14860" width="48.7109375" customWidth="1"/>
    <col min="15105" max="15105" width="5.7109375" customWidth="1"/>
    <col min="15106" max="15106" width="6.140625" customWidth="1"/>
    <col min="15107" max="15107" width="6" customWidth="1"/>
    <col min="15108" max="15108" width="29.7109375" customWidth="1"/>
    <col min="15109" max="15109" width="11.28515625" customWidth="1"/>
    <col min="15110" max="15110" width="11" customWidth="1"/>
    <col min="15111" max="15111" width="10.85546875" customWidth="1"/>
    <col min="15113" max="15113" width="11.140625" customWidth="1"/>
    <col min="15114" max="15114" width="11.85546875" customWidth="1"/>
    <col min="15115" max="15115" width="8.85546875" customWidth="1"/>
    <col min="15116" max="15116" width="48.7109375" customWidth="1"/>
    <col min="15361" max="15361" width="5.7109375" customWidth="1"/>
    <col min="15362" max="15362" width="6.140625" customWidth="1"/>
    <col min="15363" max="15363" width="6" customWidth="1"/>
    <col min="15364" max="15364" width="29.7109375" customWidth="1"/>
    <col min="15365" max="15365" width="11.28515625" customWidth="1"/>
    <col min="15366" max="15366" width="11" customWidth="1"/>
    <col min="15367" max="15367" width="10.85546875" customWidth="1"/>
    <col min="15369" max="15369" width="11.140625" customWidth="1"/>
    <col min="15370" max="15370" width="11.85546875" customWidth="1"/>
    <col min="15371" max="15371" width="8.85546875" customWidth="1"/>
    <col min="15372" max="15372" width="48.7109375" customWidth="1"/>
    <col min="15617" max="15617" width="5.7109375" customWidth="1"/>
    <col min="15618" max="15618" width="6.140625" customWidth="1"/>
    <col min="15619" max="15619" width="6" customWidth="1"/>
    <col min="15620" max="15620" width="29.7109375" customWidth="1"/>
    <col min="15621" max="15621" width="11.28515625" customWidth="1"/>
    <col min="15622" max="15622" width="11" customWidth="1"/>
    <col min="15623" max="15623" width="10.85546875" customWidth="1"/>
    <col min="15625" max="15625" width="11.140625" customWidth="1"/>
    <col min="15626" max="15626" width="11.85546875" customWidth="1"/>
    <col min="15627" max="15627" width="8.85546875" customWidth="1"/>
    <col min="15628" max="15628" width="48.7109375" customWidth="1"/>
    <col min="15873" max="15873" width="5.7109375" customWidth="1"/>
    <col min="15874" max="15874" width="6.140625" customWidth="1"/>
    <col min="15875" max="15875" width="6" customWidth="1"/>
    <col min="15876" max="15876" width="29.7109375" customWidth="1"/>
    <col min="15877" max="15877" width="11.28515625" customWidth="1"/>
    <col min="15878" max="15878" width="11" customWidth="1"/>
    <col min="15879" max="15879" width="10.85546875" customWidth="1"/>
    <col min="15881" max="15881" width="11.140625" customWidth="1"/>
    <col min="15882" max="15882" width="11.85546875" customWidth="1"/>
    <col min="15883" max="15883" width="8.85546875" customWidth="1"/>
    <col min="15884" max="15884" width="48.7109375" customWidth="1"/>
    <col min="16129" max="16129" width="5.7109375" customWidth="1"/>
    <col min="16130" max="16130" width="6.140625" customWidth="1"/>
    <col min="16131" max="16131" width="6" customWidth="1"/>
    <col min="16132" max="16132" width="29.7109375" customWidth="1"/>
    <col min="16133" max="16133" width="11.28515625" customWidth="1"/>
    <col min="16134" max="16134" width="11" customWidth="1"/>
    <col min="16135" max="16135" width="10.85546875" customWidth="1"/>
    <col min="16137" max="16137" width="11.140625" customWidth="1"/>
    <col min="16138" max="16138" width="11.85546875" customWidth="1"/>
    <col min="16139" max="16139" width="8.85546875" customWidth="1"/>
    <col min="16140" max="16140" width="48.7109375" customWidth="1"/>
  </cols>
  <sheetData>
    <row r="1" spans="1:15" ht="43.9" customHeight="1" x14ac:dyDescent="0.25">
      <c r="A1" s="262" t="s">
        <v>214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76"/>
      <c r="N1" s="76"/>
      <c r="O1" s="76"/>
    </row>
    <row r="2" spans="1:15" ht="16.149999999999999" customHeight="1" x14ac:dyDescent="0.25">
      <c r="A2" s="263" t="s">
        <v>301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75"/>
      <c r="N2" s="75"/>
      <c r="O2" s="75"/>
    </row>
    <row r="3" spans="1:15" ht="61.9" customHeight="1" x14ac:dyDescent="0.25">
      <c r="A3" s="257" t="s">
        <v>213</v>
      </c>
      <c r="B3" s="257"/>
      <c r="C3" s="257" t="s">
        <v>212</v>
      </c>
      <c r="D3" s="257" t="s">
        <v>211</v>
      </c>
      <c r="E3" s="257" t="s">
        <v>30</v>
      </c>
      <c r="F3" s="257" t="s">
        <v>210</v>
      </c>
      <c r="G3" s="257"/>
      <c r="H3" s="257"/>
      <c r="I3" s="257" t="s">
        <v>209</v>
      </c>
      <c r="J3" s="257" t="s">
        <v>208</v>
      </c>
      <c r="K3" s="264" t="s">
        <v>207</v>
      </c>
      <c r="L3" s="257" t="s">
        <v>206</v>
      </c>
      <c r="M3" s="68"/>
    </row>
    <row r="4" spans="1:15" ht="46.15" customHeight="1" x14ac:dyDescent="0.25">
      <c r="A4" s="257"/>
      <c r="B4" s="257"/>
      <c r="C4" s="257"/>
      <c r="D4" s="257"/>
      <c r="E4" s="257"/>
      <c r="F4" s="257" t="s">
        <v>252</v>
      </c>
      <c r="G4" s="257" t="s">
        <v>253</v>
      </c>
      <c r="H4" s="257" t="s">
        <v>254</v>
      </c>
      <c r="I4" s="257"/>
      <c r="J4" s="257"/>
      <c r="K4" s="264"/>
      <c r="L4" s="257"/>
      <c r="M4" s="68"/>
    </row>
    <row r="5" spans="1:15" ht="15.75" thickBot="1" x14ac:dyDescent="0.3">
      <c r="A5" s="74" t="s">
        <v>11</v>
      </c>
      <c r="B5" s="74" t="s">
        <v>12</v>
      </c>
      <c r="C5" s="257"/>
      <c r="D5" s="257"/>
      <c r="E5" s="257"/>
      <c r="F5" s="257"/>
      <c r="G5" s="257"/>
      <c r="H5" s="257"/>
      <c r="I5" s="257"/>
      <c r="J5" s="257"/>
      <c r="K5" s="264"/>
      <c r="L5" s="257"/>
      <c r="M5" s="68"/>
    </row>
    <row r="6" spans="1:15" ht="70.5" customHeight="1" thickBot="1" x14ac:dyDescent="0.3">
      <c r="A6" s="258" t="s">
        <v>49</v>
      </c>
      <c r="B6" s="258"/>
      <c r="C6" s="73">
        <v>1</v>
      </c>
      <c r="D6" s="67" t="s">
        <v>205</v>
      </c>
      <c r="E6" s="72" t="s">
        <v>204</v>
      </c>
      <c r="F6" s="82">
        <v>11.9</v>
      </c>
      <c r="G6" s="82">
        <v>12.3</v>
      </c>
      <c r="H6" s="82">
        <v>11.52</v>
      </c>
      <c r="I6" s="82">
        <f t="shared" ref="I6:I15" si="0">H6-G6</f>
        <v>-0.78000000000000114</v>
      </c>
      <c r="J6" s="83">
        <f t="shared" ref="J6:J15" si="1">H6*100/G6</f>
        <v>93.658536585365852</v>
      </c>
      <c r="K6" s="83">
        <f t="shared" ref="K6:K15" si="2">H6*100/F6</f>
        <v>96.806722689075627</v>
      </c>
      <c r="L6" s="96" t="s">
        <v>265</v>
      </c>
      <c r="M6" s="68"/>
    </row>
    <row r="7" spans="1:15" ht="80.25" customHeight="1" x14ac:dyDescent="0.25">
      <c r="A7" s="258"/>
      <c r="B7" s="258"/>
      <c r="C7" s="62">
        <v>2</v>
      </c>
      <c r="D7" s="85" t="s">
        <v>257</v>
      </c>
      <c r="E7" s="259" t="s">
        <v>202</v>
      </c>
      <c r="F7" s="62">
        <v>8.4</v>
      </c>
      <c r="G7" s="62">
        <v>10.199999999999999</v>
      </c>
      <c r="H7" s="62">
        <v>9.23</v>
      </c>
      <c r="I7" s="62">
        <f t="shared" si="0"/>
        <v>-0.96999999999999886</v>
      </c>
      <c r="J7" s="61">
        <f>H7*100/G7</f>
        <v>90.490196078431381</v>
      </c>
      <c r="K7" s="61">
        <f t="shared" si="2"/>
        <v>109.88095238095238</v>
      </c>
      <c r="L7" s="67" t="s">
        <v>266</v>
      </c>
      <c r="M7" s="68"/>
    </row>
    <row r="8" spans="1:15" ht="31.5" customHeight="1" x14ac:dyDescent="0.25">
      <c r="A8" s="258"/>
      <c r="B8" s="258"/>
      <c r="C8" s="62"/>
      <c r="D8" s="85" t="s">
        <v>255</v>
      </c>
      <c r="E8" s="260"/>
      <c r="F8" s="62"/>
      <c r="G8" s="62">
        <v>5.8</v>
      </c>
      <c r="H8" s="62">
        <v>8.26</v>
      </c>
      <c r="I8" s="62">
        <f t="shared" si="0"/>
        <v>2.46</v>
      </c>
      <c r="J8" s="61">
        <f>H8*100/G8</f>
        <v>142.41379310344828</v>
      </c>
      <c r="K8" s="61" t="e">
        <f t="shared" si="2"/>
        <v>#DIV/0!</v>
      </c>
      <c r="L8" s="67" t="s">
        <v>267</v>
      </c>
      <c r="M8" s="68"/>
    </row>
    <row r="9" spans="1:15" ht="30.75" customHeight="1" thickBot="1" x14ac:dyDescent="0.3">
      <c r="A9" s="258"/>
      <c r="B9" s="258"/>
      <c r="C9" s="62"/>
      <c r="D9" s="85" t="s">
        <v>256</v>
      </c>
      <c r="E9" s="261"/>
      <c r="F9" s="62"/>
      <c r="G9" s="62">
        <v>1.6</v>
      </c>
      <c r="H9" s="62">
        <v>1.42</v>
      </c>
      <c r="I9" s="62">
        <f t="shared" si="0"/>
        <v>-0.18000000000000016</v>
      </c>
      <c r="J9" s="61">
        <f>H9*100/G9</f>
        <v>88.75</v>
      </c>
      <c r="K9" s="61" t="e">
        <f t="shared" si="2"/>
        <v>#DIV/0!</v>
      </c>
      <c r="L9" s="67" t="s">
        <v>268</v>
      </c>
      <c r="M9" s="68"/>
    </row>
    <row r="10" spans="1:15" ht="66.599999999999994" customHeight="1" thickBot="1" x14ac:dyDescent="0.3">
      <c r="A10" s="258"/>
      <c r="B10" s="258"/>
      <c r="C10" s="62">
        <v>3</v>
      </c>
      <c r="D10" s="67" t="s">
        <v>258</v>
      </c>
      <c r="E10" s="70" t="s">
        <v>203</v>
      </c>
      <c r="F10" s="62">
        <v>2.29</v>
      </c>
      <c r="G10" s="62">
        <v>2.8</v>
      </c>
      <c r="H10" s="62">
        <v>0.1</v>
      </c>
      <c r="I10" s="62">
        <f t="shared" si="0"/>
        <v>-2.6999999999999997</v>
      </c>
      <c r="J10" s="61">
        <f t="shared" si="1"/>
        <v>3.5714285714285716</v>
      </c>
      <c r="K10" s="61">
        <f t="shared" si="2"/>
        <v>4.3668122270742353</v>
      </c>
      <c r="L10" s="67" t="s">
        <v>269</v>
      </c>
      <c r="M10" s="68"/>
    </row>
    <row r="11" spans="1:15" ht="32.450000000000003" customHeight="1" thickBot="1" x14ac:dyDescent="0.3">
      <c r="A11" s="258"/>
      <c r="B11" s="258"/>
      <c r="C11" s="62">
        <v>4</v>
      </c>
      <c r="D11" s="71" t="s">
        <v>259</v>
      </c>
      <c r="E11" s="70" t="s">
        <v>202</v>
      </c>
      <c r="F11" s="82">
        <v>0.28999999999999998</v>
      </c>
      <c r="G11" s="82">
        <v>0.17</v>
      </c>
      <c r="H11" s="82">
        <v>0.26</v>
      </c>
      <c r="I11" s="62">
        <f t="shared" si="0"/>
        <v>0.09</v>
      </c>
      <c r="J11" s="61">
        <f t="shared" si="1"/>
        <v>152.94117647058823</v>
      </c>
      <c r="K11" s="61">
        <f t="shared" si="2"/>
        <v>89.65517241379311</v>
      </c>
      <c r="L11" s="67" t="s">
        <v>270</v>
      </c>
      <c r="M11" s="68"/>
    </row>
    <row r="12" spans="1:15" ht="169.5" customHeight="1" x14ac:dyDescent="0.25">
      <c r="A12" s="258"/>
      <c r="B12" s="258"/>
      <c r="C12" s="62">
        <v>5</v>
      </c>
      <c r="D12" s="67" t="s">
        <v>201</v>
      </c>
      <c r="E12" s="62" t="s">
        <v>197</v>
      </c>
      <c r="F12" s="62">
        <v>49.28</v>
      </c>
      <c r="G12" s="62">
        <v>52</v>
      </c>
      <c r="H12" s="62">
        <v>53.82</v>
      </c>
      <c r="I12" s="62">
        <f t="shared" si="0"/>
        <v>1.8200000000000003</v>
      </c>
      <c r="J12" s="61">
        <f t="shared" si="1"/>
        <v>103.5</v>
      </c>
      <c r="K12" s="61">
        <f t="shared" si="2"/>
        <v>109.21266233766234</v>
      </c>
      <c r="L12" s="85" t="s">
        <v>295</v>
      </c>
      <c r="M12" s="68"/>
    </row>
    <row r="13" spans="1:15" ht="156" customHeight="1" thickBot="1" x14ac:dyDescent="0.3">
      <c r="A13" s="258"/>
      <c r="B13" s="258"/>
      <c r="C13" s="62">
        <v>6</v>
      </c>
      <c r="D13" s="67" t="s">
        <v>200</v>
      </c>
      <c r="E13" s="62" t="s">
        <v>197</v>
      </c>
      <c r="F13" s="62">
        <v>49.28</v>
      </c>
      <c r="G13" s="62">
        <v>52</v>
      </c>
      <c r="H13" s="62">
        <v>53.82</v>
      </c>
      <c r="I13" s="62">
        <f t="shared" si="0"/>
        <v>1.8200000000000003</v>
      </c>
      <c r="J13" s="61">
        <f t="shared" si="1"/>
        <v>103.5</v>
      </c>
      <c r="K13" s="61">
        <f t="shared" si="2"/>
        <v>109.21266233766234</v>
      </c>
      <c r="L13" s="96" t="s">
        <v>296</v>
      </c>
      <c r="M13" s="68"/>
    </row>
    <row r="14" spans="1:15" ht="48" customHeight="1" thickBot="1" x14ac:dyDescent="0.3">
      <c r="A14" s="258"/>
      <c r="B14" s="258"/>
      <c r="C14" s="62">
        <v>7</v>
      </c>
      <c r="D14" s="67" t="s">
        <v>199</v>
      </c>
      <c r="E14" s="69" t="s">
        <v>196</v>
      </c>
      <c r="F14" s="62">
        <v>2597</v>
      </c>
      <c r="G14" s="62">
        <v>3500</v>
      </c>
      <c r="H14" s="62">
        <v>3214</v>
      </c>
      <c r="I14" s="62">
        <f t="shared" si="0"/>
        <v>-286</v>
      </c>
      <c r="J14" s="61">
        <f t="shared" si="1"/>
        <v>91.828571428571422</v>
      </c>
      <c r="K14" s="61">
        <f t="shared" si="2"/>
        <v>123.75818251829034</v>
      </c>
      <c r="L14" s="96"/>
      <c r="M14" s="68"/>
    </row>
    <row r="15" spans="1:15" ht="45.75" thickBot="1" x14ac:dyDescent="0.3">
      <c r="A15" s="258"/>
      <c r="B15" s="258"/>
      <c r="C15" s="62">
        <v>8</v>
      </c>
      <c r="D15" s="67" t="s">
        <v>198</v>
      </c>
      <c r="E15" s="64" t="s">
        <v>197</v>
      </c>
      <c r="F15" s="82">
        <v>67.400000000000006</v>
      </c>
      <c r="G15" s="82">
        <v>65.3</v>
      </c>
      <c r="H15" s="82">
        <v>48.5</v>
      </c>
      <c r="I15" s="62">
        <f t="shared" si="0"/>
        <v>-16.799999999999997</v>
      </c>
      <c r="J15" s="61">
        <f t="shared" si="1"/>
        <v>74.272588055130171</v>
      </c>
      <c r="K15" s="61">
        <f t="shared" si="2"/>
        <v>71.958456973293764</v>
      </c>
      <c r="L15" s="67" t="s">
        <v>274</v>
      </c>
    </row>
    <row r="16" spans="1:15" ht="24" thickBot="1" x14ac:dyDescent="0.3">
      <c r="A16" s="258"/>
      <c r="B16" s="258"/>
      <c r="C16" s="62">
        <v>9</v>
      </c>
      <c r="D16" s="66" t="s">
        <v>260</v>
      </c>
      <c r="E16" s="64" t="s">
        <v>197</v>
      </c>
      <c r="F16" s="63">
        <v>64.8</v>
      </c>
      <c r="G16" s="63">
        <v>21</v>
      </c>
      <c r="H16" s="84">
        <v>108.6</v>
      </c>
      <c r="I16" s="62">
        <f>H16-G16</f>
        <v>87.6</v>
      </c>
      <c r="J16" s="61">
        <f>H16*100/G16</f>
        <v>517.14285714285711</v>
      </c>
      <c r="K16" s="61">
        <f>H16*100/F16</f>
        <v>167.59259259259261</v>
      </c>
      <c r="L16" s="67" t="s">
        <v>273</v>
      </c>
    </row>
    <row r="17" spans="1:12" ht="23.25" thickBot="1" x14ac:dyDescent="0.3">
      <c r="A17" s="258"/>
      <c r="B17" s="258"/>
      <c r="C17" s="62">
        <v>10</v>
      </c>
      <c r="D17" s="65" t="s">
        <v>261</v>
      </c>
      <c r="E17" s="64" t="s">
        <v>197</v>
      </c>
      <c r="F17" s="63">
        <v>45.3</v>
      </c>
      <c r="G17" s="63">
        <v>98.5</v>
      </c>
      <c r="H17" s="63">
        <v>100</v>
      </c>
      <c r="I17" s="62">
        <f>H17-G17</f>
        <v>1.5</v>
      </c>
      <c r="J17" s="61">
        <f>H17*100/G17</f>
        <v>101.5228426395939</v>
      </c>
      <c r="K17" s="61">
        <f>H17*100/F17</f>
        <v>220.75055187637972</v>
      </c>
      <c r="L17" s="85" t="s">
        <v>272</v>
      </c>
    </row>
    <row r="18" spans="1:12" ht="45.75" thickBot="1" x14ac:dyDescent="0.3">
      <c r="A18" s="258"/>
      <c r="B18" s="258"/>
      <c r="C18" s="62">
        <v>11</v>
      </c>
      <c r="D18" s="65" t="s">
        <v>262</v>
      </c>
      <c r="E18" s="64" t="s">
        <v>196</v>
      </c>
      <c r="F18" s="84">
        <v>1194</v>
      </c>
      <c r="G18" s="84">
        <v>590</v>
      </c>
      <c r="H18" s="84">
        <v>1148</v>
      </c>
      <c r="I18" s="62">
        <f>H18-G18</f>
        <v>558</v>
      </c>
      <c r="J18" s="61">
        <f>H18*100/G18</f>
        <v>194.57627118644066</v>
      </c>
      <c r="K18" s="61">
        <f>H18*100/F18</f>
        <v>96.147403685092129</v>
      </c>
      <c r="L18" s="67" t="s">
        <v>271</v>
      </c>
    </row>
    <row r="19" spans="1:12" ht="14.45" customHeight="1" x14ac:dyDescent="0.25"/>
  </sheetData>
  <mergeCells count="17">
    <mergeCell ref="A1:L1"/>
    <mergeCell ref="A2:L2"/>
    <mergeCell ref="A3:B4"/>
    <mergeCell ref="C3:C5"/>
    <mergeCell ref="D3:D5"/>
    <mergeCell ref="E3:E5"/>
    <mergeCell ref="F3:H3"/>
    <mergeCell ref="I3:I5"/>
    <mergeCell ref="J3:J5"/>
    <mergeCell ref="K3:K5"/>
    <mergeCell ref="L3:L5"/>
    <mergeCell ref="F4:F5"/>
    <mergeCell ref="G4:G5"/>
    <mergeCell ref="H4:H5"/>
    <mergeCell ref="B6:B18"/>
    <mergeCell ref="E7:E9"/>
    <mergeCell ref="A6:A18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"/>
  <sheetViews>
    <sheetView workbookViewId="0">
      <selection activeCell="E6" sqref="E6"/>
    </sheetView>
  </sheetViews>
  <sheetFormatPr defaultRowHeight="15" x14ac:dyDescent="0.25"/>
  <cols>
    <col min="2" max="2" width="34.7109375" customWidth="1"/>
    <col min="3" max="3" width="28.42578125" customWidth="1"/>
    <col min="4" max="4" width="31.42578125" customWidth="1"/>
    <col min="5" max="5" width="71.7109375" customWidth="1"/>
  </cols>
  <sheetData>
    <row r="2" spans="1:5" ht="15.6" customHeight="1" x14ac:dyDescent="0.25">
      <c r="A2" s="262" t="s">
        <v>219</v>
      </c>
      <c r="B2" s="262"/>
      <c r="C2" s="262"/>
      <c r="D2" s="262"/>
      <c r="E2" s="262"/>
    </row>
    <row r="3" spans="1:5" ht="14.45" customHeight="1" x14ac:dyDescent="0.25">
      <c r="A3" s="262"/>
      <c r="B3" s="262"/>
      <c r="C3" s="262"/>
      <c r="D3" s="262"/>
      <c r="E3" s="262"/>
    </row>
    <row r="4" spans="1:5" ht="15" customHeight="1" thickBot="1" x14ac:dyDescent="0.3">
      <c r="A4" s="265" t="s">
        <v>275</v>
      </c>
      <c r="B4" s="265"/>
      <c r="C4" s="265"/>
      <c r="D4" s="265"/>
      <c r="E4" s="265"/>
    </row>
    <row r="5" spans="1:5" ht="32.450000000000003" customHeight="1" thickBot="1" x14ac:dyDescent="0.3">
      <c r="A5" s="81" t="s">
        <v>212</v>
      </c>
      <c r="B5" s="80" t="s">
        <v>218</v>
      </c>
      <c r="C5" s="80" t="s">
        <v>217</v>
      </c>
      <c r="D5" s="80" t="s">
        <v>216</v>
      </c>
      <c r="E5" s="80" t="s">
        <v>215</v>
      </c>
    </row>
    <row r="6" spans="1:5" ht="39" thickBot="1" x14ac:dyDescent="0.3">
      <c r="A6" s="79">
        <v>1</v>
      </c>
      <c r="B6" s="77" t="s">
        <v>232</v>
      </c>
      <c r="C6" s="78">
        <v>45191</v>
      </c>
      <c r="D6" s="77">
        <v>3788</v>
      </c>
      <c r="E6" s="77"/>
    </row>
  </sheetData>
  <mergeCells count="2">
    <mergeCell ref="A2:E3"/>
    <mergeCell ref="A4:E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D12" sqref="D12"/>
    </sheetView>
  </sheetViews>
  <sheetFormatPr defaultRowHeight="15" x14ac:dyDescent="0.25"/>
  <cols>
    <col min="1" max="2" width="9.140625" style="97"/>
    <col min="3" max="3" width="23.28515625" style="97" customWidth="1"/>
    <col min="4" max="4" width="27.28515625" style="97" customWidth="1"/>
    <col min="5" max="5" width="15.28515625" style="97" customWidth="1"/>
    <col min="6" max="6" width="13.7109375" style="97" customWidth="1"/>
    <col min="7" max="7" width="13.140625" style="97" customWidth="1"/>
    <col min="8" max="8" width="11.7109375" style="97" customWidth="1"/>
    <col min="9" max="16384" width="9.140625" style="97"/>
  </cols>
  <sheetData>
    <row r="1" spans="1:8" ht="39.6" customHeight="1" x14ac:dyDescent="0.25">
      <c r="A1" s="266" t="s">
        <v>311</v>
      </c>
      <c r="B1" s="266"/>
      <c r="C1" s="266"/>
      <c r="D1" s="266"/>
      <c r="E1" s="266"/>
      <c r="F1" s="266"/>
      <c r="G1" s="266"/>
      <c r="H1" s="266"/>
    </row>
    <row r="2" spans="1:8" ht="16.5" thickBot="1" x14ac:dyDescent="0.3">
      <c r="A2" s="108"/>
    </row>
    <row r="3" spans="1:8" ht="108.75" thickBot="1" x14ac:dyDescent="0.3">
      <c r="A3" s="267" t="s">
        <v>5</v>
      </c>
      <c r="B3" s="268"/>
      <c r="C3" s="269" t="s">
        <v>229</v>
      </c>
      <c r="D3" s="269" t="s">
        <v>228</v>
      </c>
      <c r="E3" s="269" t="s">
        <v>227</v>
      </c>
      <c r="F3" s="100" t="s">
        <v>226</v>
      </c>
      <c r="G3" s="100" t="s">
        <v>225</v>
      </c>
      <c r="H3" s="100" t="s">
        <v>224</v>
      </c>
    </row>
    <row r="4" spans="1:8" ht="15.75" thickBot="1" x14ac:dyDescent="0.3">
      <c r="A4" s="107" t="s">
        <v>11</v>
      </c>
      <c r="B4" s="105" t="s">
        <v>12</v>
      </c>
      <c r="C4" s="270"/>
      <c r="D4" s="270"/>
      <c r="E4" s="270"/>
      <c r="F4" s="105" t="s">
        <v>223</v>
      </c>
      <c r="G4" s="105" t="s">
        <v>222</v>
      </c>
      <c r="H4" s="105" t="s">
        <v>221</v>
      </c>
    </row>
    <row r="5" spans="1:8" ht="72.75" thickBot="1" x14ac:dyDescent="0.3">
      <c r="A5" s="106" t="s">
        <v>49</v>
      </c>
      <c r="B5" s="105"/>
      <c r="C5" s="104" t="s">
        <v>233</v>
      </c>
      <c r="D5" s="100" t="s">
        <v>234</v>
      </c>
      <c r="E5" s="103" t="s">
        <v>220</v>
      </c>
      <c r="F5" s="101">
        <v>0.57999999999999996</v>
      </c>
      <c r="G5" s="102">
        <v>0.71</v>
      </c>
      <c r="H5" s="101">
        <v>0.82</v>
      </c>
    </row>
  </sheetData>
  <mergeCells count="5">
    <mergeCell ref="A1:H1"/>
    <mergeCell ref="A3:B3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Оценка эффективности </vt:lpstr>
      <vt:lpstr>Форма 1 </vt:lpstr>
      <vt:lpstr>Форма 2</vt:lpstr>
      <vt:lpstr>форма 3 </vt:lpstr>
      <vt:lpstr>Форма 4</vt:lpstr>
      <vt:lpstr>форма 5 </vt:lpstr>
      <vt:lpstr>форма 6</vt:lpstr>
      <vt:lpstr>форма 7</vt:lpstr>
      <vt:lpstr>'форма 3 '!OLE_LINK2</vt:lpstr>
      <vt:lpstr>'Форма 1 '!Заголовки_для_печати</vt:lpstr>
      <vt:lpstr>'Форма 2'!Заголовки_для_печати</vt:lpstr>
      <vt:lpstr>'Форма 1 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2024-04-16T10:29:02Z</dcterms:modified>
</cp:coreProperties>
</file>