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4325" yWindow="255" windowWidth="14175" windowHeight="11985"/>
  </bookViews>
  <sheets>
    <sheet name="ОЭ свод" sheetId="1" r:id="rId1"/>
    <sheet name="Форма 1" sheetId="10" r:id="rId2"/>
    <sheet name="Форма 2" sheetId="11" r:id="rId3"/>
    <sheet name="Форма 3" sheetId="17" r:id="rId4"/>
    <sheet name="Форма 4" sheetId="13" r:id="rId5"/>
    <sheet name="Форма 5" sheetId="14" r:id="rId6"/>
    <sheet name="Форма 6" sheetId="15" r:id="rId7"/>
    <sheet name="Форма 7" sheetId="16" r:id="rId8"/>
  </sheets>
  <definedNames>
    <definedName name="_xlnm.Print_Titles" localSheetId="1">'Форма 1'!$4:$5</definedName>
    <definedName name="_xlnm.Print_Titles" localSheetId="2">'Форма 2'!$4:$6</definedName>
    <definedName name="_xlnm.Print_Titles" localSheetId="3">'Форма 3'!#REF!</definedName>
    <definedName name="_xlnm.Print_Titles" localSheetId="5">'Форма 5'!$4:$6</definedName>
    <definedName name="_xlnm.Print_Area" localSheetId="0">'ОЭ свод'!$A$1:$L$20</definedName>
    <definedName name="_xlnm.Print_Area" localSheetId="1">'Форма 1'!$A$1:$P$34</definedName>
    <definedName name="_xlnm.Print_Area" localSheetId="2">'Форма 2'!$A$1:$G$16</definedName>
    <definedName name="_xlnm.Print_Area" localSheetId="3">'Форма 3'!$A$1:$K$48</definedName>
    <definedName name="_xlnm.Print_Area" localSheetId="4">'Форма 4'!$A$1:$M$10</definedName>
    <definedName name="_xlnm.Print_Area" localSheetId="5">'Форма 5'!$A$1:$L$10</definedName>
  </definedNames>
  <calcPr calcId="144525"/>
</workbook>
</file>

<file path=xl/calcChain.xml><?xml version="1.0" encoding="utf-8"?>
<calcChain xmlns="http://schemas.openxmlformats.org/spreadsheetml/2006/main">
  <c r="N9" i="10" l="1"/>
  <c r="M9" i="10"/>
  <c r="L9" i="10"/>
  <c r="N8" i="10"/>
  <c r="M8" i="10"/>
  <c r="L8" i="10"/>
  <c r="N7" i="10"/>
  <c r="M7" i="10"/>
  <c r="L7" i="10"/>
  <c r="M6" i="10"/>
  <c r="L10" i="10"/>
  <c r="N12" i="10"/>
  <c r="M12" i="10"/>
  <c r="L12" i="10"/>
  <c r="N24" i="10"/>
  <c r="M24" i="10"/>
  <c r="L24" i="10"/>
  <c r="N25" i="10"/>
  <c r="M25" i="10"/>
  <c r="L25" i="10"/>
  <c r="L27" i="10"/>
  <c r="N28" i="10"/>
  <c r="M28" i="10"/>
  <c r="L28" i="10"/>
  <c r="L31" i="10"/>
  <c r="L32" i="10"/>
  <c r="N6" i="10" l="1"/>
  <c r="L6" i="10"/>
  <c r="P33" i="10"/>
  <c r="P32" i="10"/>
  <c r="P31" i="10"/>
  <c r="P30" i="10"/>
  <c r="P28" i="10"/>
  <c r="P26" i="10"/>
  <c r="P25" i="10"/>
  <c r="P23" i="10"/>
  <c r="P19" i="10"/>
  <c r="P18" i="10"/>
  <c r="P17" i="10"/>
  <c r="P16" i="10"/>
  <c r="P15" i="10"/>
  <c r="P14" i="10"/>
  <c r="P12" i="10"/>
  <c r="P9" i="10"/>
  <c r="P8" i="10"/>
  <c r="O33" i="10"/>
  <c r="O32" i="10"/>
  <c r="O31" i="10"/>
  <c r="O30" i="10"/>
  <c r="O28" i="10"/>
  <c r="O26" i="10"/>
  <c r="O25" i="10"/>
  <c r="O23" i="10"/>
  <c r="O19" i="10"/>
  <c r="O18" i="10"/>
  <c r="O17" i="10"/>
  <c r="O16" i="10"/>
  <c r="O15" i="10"/>
  <c r="O14" i="10"/>
  <c r="O12" i="10"/>
  <c r="O9" i="10"/>
  <c r="O8" i="10"/>
  <c r="E7" i="1" l="1"/>
  <c r="D7" i="1"/>
  <c r="C6" i="1"/>
  <c r="C7" i="1"/>
  <c r="K10" i="14"/>
  <c r="K9" i="14"/>
  <c r="K8" i="14"/>
  <c r="E8" i="1" l="1"/>
  <c r="E9" i="1" s="1"/>
  <c r="D8" i="1"/>
  <c r="D9" i="1" s="1"/>
  <c r="C8" i="1"/>
  <c r="C9" i="1" s="1"/>
  <c r="M32" i="10" l="1"/>
  <c r="M31" i="10" s="1"/>
  <c r="N32" i="10"/>
  <c r="N31" i="10" s="1"/>
  <c r="M27" i="10"/>
  <c r="N27" i="10"/>
  <c r="P27" i="10" s="1"/>
  <c r="M19" i="10"/>
  <c r="M18" i="10" s="1"/>
  <c r="N18" i="10"/>
  <c r="L19" i="10"/>
  <c r="L18" i="10" s="1"/>
  <c r="L15" i="10"/>
  <c r="M16" i="10"/>
  <c r="M15" i="10" s="1"/>
  <c r="N16" i="10"/>
  <c r="L16" i="10"/>
  <c r="M10" i="10"/>
  <c r="O24" i="10" l="1"/>
  <c r="P24" i="10"/>
  <c r="O27" i="10"/>
  <c r="C16" i="1"/>
  <c r="N10" i="10"/>
  <c r="P10" i="10" s="1"/>
  <c r="N15" i="10"/>
  <c r="O10" i="10" l="1"/>
  <c r="G7" i="11"/>
  <c r="P7" i="10"/>
  <c r="O7" i="10"/>
  <c r="C17" i="1" l="1"/>
  <c r="A18" i="1" s="1"/>
  <c r="H6" i="16" s="1"/>
  <c r="P6" i="10"/>
  <c r="O6" i="10"/>
  <c r="G10" i="11"/>
  <c r="G8" i="11" l="1"/>
  <c r="J9" i="14" l="1"/>
  <c r="J10" i="14"/>
  <c r="J8" i="14"/>
  <c r="I9" i="14" l="1"/>
  <c r="I10" i="14"/>
  <c r="I8" i="14"/>
  <c r="C15" i="1" l="1"/>
  <c r="D10" i="1" l="1"/>
  <c r="E10" i="1"/>
  <c r="AE8" i="1"/>
  <c r="AE9" i="1" s="1"/>
  <c r="AE10" i="1" s="1"/>
  <c r="AF8" i="1"/>
  <c r="AF9" i="1" s="1"/>
  <c r="AF10" i="1" s="1"/>
  <c r="AG8" i="1"/>
  <c r="AG9" i="1" s="1"/>
  <c r="AG10" i="1" s="1"/>
  <c r="AH8" i="1"/>
  <c r="AH9" i="1" s="1"/>
  <c r="AH10" i="1" s="1"/>
  <c r="AI8" i="1"/>
  <c r="AI9" i="1" s="1"/>
  <c r="AI10" i="1" s="1"/>
  <c r="AJ8" i="1"/>
  <c r="AJ9" i="1" s="1"/>
  <c r="AJ10" i="1" s="1"/>
  <c r="AK8" i="1"/>
  <c r="AK9" i="1" s="1"/>
  <c r="AK10" i="1" s="1"/>
  <c r="AL8" i="1"/>
  <c r="AL9" i="1" s="1"/>
  <c r="AL10" i="1" s="1"/>
  <c r="AM8" i="1"/>
  <c r="AM9" i="1" s="1"/>
  <c r="AM10" i="1" s="1"/>
  <c r="AN8" i="1"/>
  <c r="AN9" i="1" s="1"/>
  <c r="AN10" i="1" s="1"/>
  <c r="AO8" i="1"/>
  <c r="AO9" i="1" s="1"/>
  <c r="AO10" i="1" s="1"/>
  <c r="AP8" i="1"/>
  <c r="AP9" i="1" s="1"/>
  <c r="AP10" i="1" s="1"/>
  <c r="AQ8" i="1"/>
  <c r="AQ9" i="1" s="1"/>
  <c r="AQ10" i="1" s="1"/>
  <c r="AR8" i="1"/>
  <c r="AR9" i="1" s="1"/>
  <c r="AR10" i="1" s="1"/>
  <c r="AS8" i="1"/>
  <c r="AS9" i="1" s="1"/>
  <c r="AS10" i="1" s="1"/>
  <c r="AT8" i="1"/>
  <c r="AT9" i="1" s="1"/>
  <c r="AT10" i="1" s="1"/>
  <c r="AU8" i="1"/>
  <c r="AU9" i="1" s="1"/>
  <c r="AU10" i="1" s="1"/>
  <c r="AV8" i="1"/>
  <c r="AV9" i="1" s="1"/>
  <c r="AV10" i="1" s="1"/>
  <c r="AW8" i="1"/>
  <c r="AW9" i="1" s="1"/>
  <c r="AW10" i="1" s="1"/>
  <c r="AX8" i="1"/>
  <c r="AX9" i="1" s="1"/>
  <c r="AX10" i="1" s="1"/>
  <c r="AY8" i="1"/>
  <c r="AY9" i="1" s="1"/>
  <c r="AY10" i="1" s="1"/>
  <c r="AZ8" i="1"/>
  <c r="AZ9" i="1" s="1"/>
  <c r="AZ10" i="1" s="1"/>
  <c r="BA8" i="1"/>
  <c r="BA9" i="1" s="1"/>
  <c r="BA10" i="1" s="1"/>
  <c r="BB8" i="1"/>
  <c r="BB9" i="1" s="1"/>
  <c r="BB10" i="1" s="1"/>
  <c r="BC8" i="1"/>
  <c r="BC9" i="1" s="1"/>
  <c r="BC10" i="1" s="1"/>
  <c r="BD8" i="1"/>
  <c r="BD9" i="1" s="1"/>
  <c r="BD10" i="1" s="1"/>
  <c r="BE8" i="1"/>
  <c r="BE9" i="1" s="1"/>
  <c r="BE10" i="1" s="1"/>
  <c r="BF8" i="1"/>
  <c r="BF9" i="1" s="1"/>
  <c r="BF10" i="1" s="1"/>
  <c r="BG8" i="1"/>
  <c r="BG9" i="1" s="1"/>
  <c r="BG10" i="1" s="1"/>
  <c r="BH8" i="1"/>
  <c r="BH9" i="1" s="1"/>
  <c r="BH10" i="1" s="1"/>
  <c r="BI8" i="1"/>
  <c r="BI9" i="1" s="1"/>
  <c r="BI10" i="1" s="1"/>
  <c r="BJ8" i="1"/>
  <c r="BJ9" i="1" s="1"/>
  <c r="BJ10" i="1" s="1"/>
  <c r="BK8" i="1"/>
  <c r="BK9" i="1" s="1"/>
  <c r="BK10" i="1" s="1"/>
  <c r="BL8" i="1"/>
  <c r="BL9" i="1" s="1"/>
  <c r="BL10" i="1" s="1"/>
  <c r="BM8" i="1"/>
  <c r="BM9" i="1" s="1"/>
  <c r="BM10" i="1" s="1"/>
  <c r="BN8" i="1"/>
  <c r="BN9" i="1" s="1"/>
  <c r="BN10" i="1" s="1"/>
  <c r="BO8" i="1"/>
  <c r="BO9" i="1" s="1"/>
  <c r="BO10" i="1" s="1"/>
  <c r="BP8" i="1"/>
  <c r="BP9" i="1" s="1"/>
  <c r="BP10" i="1" s="1"/>
  <c r="BQ8" i="1"/>
  <c r="BQ9" i="1" s="1"/>
  <c r="BQ10" i="1" s="1"/>
  <c r="BR8" i="1"/>
  <c r="BR9" i="1" s="1"/>
  <c r="BR10" i="1" s="1"/>
  <c r="BS8" i="1"/>
  <c r="BS9" i="1" s="1"/>
  <c r="BS10" i="1" s="1"/>
  <c r="BT8" i="1"/>
  <c r="BT9" i="1" s="1"/>
  <c r="BT10" i="1" s="1"/>
  <c r="BU8" i="1"/>
  <c r="BU9" i="1" s="1"/>
  <c r="BU10" i="1" s="1"/>
  <c r="BV8" i="1"/>
  <c r="BV9" i="1" s="1"/>
  <c r="BV10" i="1" s="1"/>
  <c r="BW8" i="1"/>
  <c r="BW9" i="1" s="1"/>
  <c r="BW10" i="1" s="1"/>
  <c r="BX8" i="1"/>
  <c r="BX9" i="1" s="1"/>
  <c r="BX10" i="1" s="1"/>
  <c r="BY8" i="1"/>
  <c r="BY9" i="1" s="1"/>
  <c r="BY10" i="1" s="1"/>
  <c r="BZ8" i="1"/>
  <c r="BZ9" i="1" s="1"/>
  <c r="BZ10" i="1" s="1"/>
  <c r="CA8" i="1"/>
  <c r="CA9" i="1" s="1"/>
  <c r="CA10" i="1" s="1"/>
  <c r="CB8" i="1"/>
  <c r="CB9" i="1" s="1"/>
  <c r="CB10" i="1" s="1"/>
  <c r="CC8" i="1"/>
  <c r="CC9" i="1" s="1"/>
  <c r="CC10" i="1" s="1"/>
  <c r="CD8" i="1"/>
  <c r="CD9" i="1" s="1"/>
  <c r="CD10" i="1" s="1"/>
  <c r="CE8" i="1"/>
  <c r="CE9" i="1" s="1"/>
  <c r="CE10" i="1" s="1"/>
  <c r="CF8" i="1"/>
  <c r="CF9" i="1" s="1"/>
  <c r="CF10" i="1" s="1"/>
  <c r="CG8" i="1"/>
  <c r="CG9" i="1" s="1"/>
  <c r="CG10" i="1" s="1"/>
  <c r="CH8" i="1"/>
  <c r="CH9" i="1" s="1"/>
  <c r="CH10" i="1" s="1"/>
  <c r="CI8" i="1"/>
  <c r="CI9" i="1" s="1"/>
  <c r="CI10" i="1" s="1"/>
  <c r="CJ8" i="1"/>
  <c r="CJ9" i="1" s="1"/>
  <c r="CJ10" i="1" s="1"/>
  <c r="CK8" i="1"/>
  <c r="CK9" i="1" s="1"/>
  <c r="CK10" i="1" s="1"/>
  <c r="CL8" i="1"/>
  <c r="CL9" i="1" s="1"/>
  <c r="CL10" i="1" s="1"/>
  <c r="CM8" i="1"/>
  <c r="CM9" i="1" s="1"/>
  <c r="CM10" i="1" s="1"/>
  <c r="C10" i="1" l="1"/>
  <c r="C12" i="1" s="1"/>
  <c r="G6" i="16" s="1"/>
  <c r="B20" i="1" l="1"/>
  <c r="D20" i="1" l="1"/>
  <c r="F6" i="16"/>
</calcChain>
</file>

<file path=xl/sharedStrings.xml><?xml version="1.0" encoding="utf-8"?>
<sst xmlns="http://schemas.openxmlformats.org/spreadsheetml/2006/main" count="579" uniqueCount="272">
  <si>
    <t>Rмп</t>
  </si>
  <si>
    <t>Степень достижения целевых показателей (индикаторов) (Rᴍᴨ)</t>
  </si>
  <si>
    <t>Полнота использования запланированных на реализацию МП средств (Dᴍᴨ)</t>
  </si>
  <si>
    <t>Тенденция развития*</t>
  </si>
  <si>
    <t>* Если фактический показатель должен увеличиться относительно планового, то ставим 1; если фактический показатель должен уменьшиться, то ставим 0.</t>
  </si>
  <si>
    <t>Ri</t>
  </si>
  <si>
    <t xml:space="preserve">Количество показателей </t>
  </si>
  <si>
    <t>Критерии оценки эффективности муниципальной программы (код из приложения № 1 муниципальной программы (например 01.1.1, 01.01.02, 01.01.03 и т.д.))</t>
  </si>
  <si>
    <t>Код аналитической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</si>
  <si>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</si>
  <si>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соисполнители</t>
  </si>
  <si>
    <t>Код бюджетной классификации</t>
  </si>
  <si>
    <t>Расходы бюджета муниципального образования, тыс. рублей</t>
  </si>
  <si>
    <t>Кассовые расходы, %</t>
  </si>
  <si>
    <t>МП</t>
  </si>
  <si>
    <t>Пп</t>
  </si>
  <si>
    <t>ОМ</t>
  </si>
  <si>
    <t>М</t>
  </si>
  <si>
    <t>ГРБС</t>
  </si>
  <si>
    <t>Рз</t>
  </si>
  <si>
    <t>Пр</t>
  </si>
  <si>
    <t>ЦС</t>
  </si>
  <si>
    <t>ВР</t>
  </si>
  <si>
    <t>План на отчетный год</t>
  </si>
  <si>
    <t>Кассовое исполнение на конец отчетного периода</t>
  </si>
  <si>
    <t>К плану на отчетный период</t>
  </si>
  <si>
    <t>Всего</t>
  </si>
  <si>
    <t>Наименование муниципальной программы, подпрограммы</t>
  </si>
  <si>
    <t>Источник финансирования</t>
  </si>
  <si>
    <t>Оценка расходов, тыс. рублей</t>
  </si>
  <si>
    <t>Отношение фактических расходов к оценке расходов, %</t>
  </si>
  <si>
    <t>Показатель применения меры</t>
  </si>
  <si>
    <t>Фактические расходы на отчетную дату</t>
  </si>
  <si>
    <t>в том числе:</t>
  </si>
  <si>
    <t>собственные средства бюджета муниципального образования</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</si>
  <si>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</si>
  <si>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</si>
  <si>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 имеющие целевое назначение</t>
  </si>
  <si>
    <t xml:space="preserve">субвенции из бюджетов муниципальных - образований сельских поселений </t>
  </si>
  <si>
    <t>средства бюджетов других уровней бюджетной системы Российской Федерации</t>
  </si>
  <si>
    <t>иные источники</t>
  </si>
  <si>
    <t>Наименование подпрограммы, основного мероприятия, мероприятия</t>
  </si>
  <si>
    <t>Ожидаемый непосредственный результат</t>
  </si>
  <si>
    <t>Достигнутый результат</t>
  </si>
  <si>
    <t>Проблемы, возникшие в ходе реализации мероприятия</t>
  </si>
  <si>
    <t>07</t>
  </si>
  <si>
    <t>Содействие в обеспечении доступа предприятий к финансовым ресурсам</t>
  </si>
  <si>
    <t>Содействие созданию благоприятных условий для развития малых и средних предприятий в научно-технической, инновационной и производственной сфере</t>
  </si>
  <si>
    <t>Проведение Дня российского предпринимательства</t>
  </si>
  <si>
    <t>Чествование успешных предприятий Завьяловского района</t>
  </si>
  <si>
    <t>Повышение инвестиционной привлекательности Завьяловского района</t>
  </si>
  <si>
    <t>Увеличение объема инвестиций, формирование и продвижение положительного инвестиционного имиджа Завьяловского района</t>
  </si>
  <si>
    <t>Подготовка инвестиционных площадок</t>
  </si>
  <si>
    <t>Реализация схемы инвестиционного развития на территории Завьяловского района</t>
  </si>
  <si>
    <t xml:space="preserve">Наименование муниципальной услуги (работы) </t>
  </si>
  <si>
    <t>Наименование показателя</t>
  </si>
  <si>
    <t>Единица измерения</t>
  </si>
  <si>
    <t>Значение показателя объема муниципальной услуги</t>
  </si>
  <si>
    <t xml:space="preserve">Расходы бюджета муниципального образования "Завьяловский район" на оказание муниципальной услуги (выполнение работы), тыс. рублей </t>
  </si>
  <si>
    <t>План</t>
  </si>
  <si>
    <t>Факт</t>
  </si>
  <si>
    <t>Относительное отклонение, %</t>
  </si>
  <si>
    <t>План на отчетный период</t>
  </si>
  <si>
    <t>Кассовое исполнение на конец отчетного года</t>
  </si>
  <si>
    <t>К плану на отчетный год</t>
  </si>
  <si>
    <t>Муниципальные задания на оказание муниципальных услуг, выполнение муниципальных работ муниципальными учреждениями муниципального образования "Завьяловский район" муниципальной программы не доводятся</t>
  </si>
  <si>
    <t>__________________________</t>
  </si>
  <si>
    <t>Код аналитичекой программной классификации</t>
  </si>
  <si>
    <t>№ п/п</t>
  </si>
  <si>
    <t>Наименование целевого показателя (индикатора)</t>
  </si>
  <si>
    <t>Значение целевого показателя (индикатора)</t>
  </si>
  <si>
    <t>Абсолютное отклонение факта от плана</t>
  </si>
  <si>
    <t>Относительное отклонение факта от плана, %</t>
  </si>
  <si>
    <t>Темп роста к уровню прошлого года, %</t>
  </si>
  <si>
    <t>Обоснование отклонений значений целевого показателя (индикатора) на конец отчетного периода</t>
  </si>
  <si>
    <t>%</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</si>
  <si>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</si>
  <si>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Вид правового акта</t>
  </si>
  <si>
    <t xml:space="preserve">Дата принятия </t>
  </si>
  <si>
    <t>Номер</t>
  </si>
  <si>
    <t>Суть изменений (краткое изложение)</t>
  </si>
  <si>
    <t>Муниципальная программа</t>
  </si>
  <si>
    <t>Координатор</t>
  </si>
  <si>
    <t>Ответственный исполнитель</t>
  </si>
  <si>
    <t xml:space="preserve">Эффективность реализации муниципальной программы (подпрограммы) </t>
  </si>
  <si>
    <t>Степень достижения целевых показателей  муниципальной программы (подпрограммы) (результативность)</t>
  </si>
  <si>
    <t>Полнота использования запланированных средств муниципальной программы (подпрограммы</t>
  </si>
  <si>
    <t>ЭМП</t>
  </si>
  <si>
    <t>RМП</t>
  </si>
  <si>
    <t>DМП</t>
  </si>
  <si>
    <t>2</t>
  </si>
  <si>
    <t>4</t>
  </si>
  <si>
    <t>Подготовка инвестиционных площадок, в том числе внесение уточнений в градостроительную документацию, решение вопросов с собственниками земельных участков, создание реестра инвестиционных площадок</t>
  </si>
  <si>
    <t xml:space="preserve">Срок выполнения планов </t>
  </si>
  <si>
    <t>Срок выполнения фактически</t>
  </si>
  <si>
    <t>Сопровождение инвестиционных проектов, имеющих приоритетное значение для социально-экономического развития муниципального образования «Завьяловский район» по принципу «Одного окна»</t>
  </si>
  <si>
    <t xml:space="preserve">Создание реестра муниципального имущества для заключения концессионных соглашений, соглашений государственно-частного партнерства, муниципально-частного партнерства </t>
  </si>
  <si>
    <t>Реестр муниципального имущества для заключения концессионных соглашений, соглашений государственно-частного партнерства, муниципально-частного партнерства</t>
  </si>
  <si>
    <t>01</t>
  </si>
  <si>
    <t>02</t>
  </si>
  <si>
    <t>03</t>
  </si>
  <si>
    <t>04</t>
  </si>
  <si>
    <t xml:space="preserve">Создание условий для развития предпринимательства и привлечения инвестиций
</t>
  </si>
  <si>
    <t>Управление экономического развития и сельского хозяйства</t>
  </si>
  <si>
    <t>Организация и проведение форумов, конференций, семинаров, круглых столов, направленных на развитие МСП, инвестиционной деятельности на территории муниципального образования «Завьяловский район»</t>
  </si>
  <si>
    <t xml:space="preserve">Реализация мер, направленных на популяризацию роли предпринимательства. </t>
  </si>
  <si>
    <t>Проведение экскурсий для школьников на предприятия и организации, осуществляющие деятельность на территории муниципального образования «Завьяловский район»</t>
  </si>
  <si>
    <t xml:space="preserve">Повышение предпринимательской активности </t>
  </si>
  <si>
    <t>Проведение ежегодного районного конкурса «Предприниматель года»</t>
  </si>
  <si>
    <t>05</t>
  </si>
  <si>
    <t>Изготовление информационных, презентационных материалов об инвестиционных возможностях муниципального образования «Завьяловский район» (каталог инвестиционных возможностей, видеоролик)</t>
  </si>
  <si>
    <t xml:space="preserve">Организация и проведение аукциона на право заключения договора на размещение 
нестационарного торгового объекта
</t>
  </si>
  <si>
    <t>Оценка рыночной стоимости права размещения нестационарного торгового объекта на земельном участке</t>
  </si>
  <si>
    <t>Подготовка схемы границ места размещения нестационарных торговых объектов</t>
  </si>
  <si>
    <t>08</t>
  </si>
  <si>
    <t>Организация и проведение открытого конкурса на право заключения договора на размещение сезонных нестационарных торговых объектов, летних кафе</t>
  </si>
  <si>
    <t>Оценка рыночной стоимости права размещения сезонных нестационарных торговых объектов, летних кафе на земельном участке</t>
  </si>
  <si>
    <t>Подготовка схемы границ места размещения сезонных нестационарных торговых объектов, летних кафе</t>
  </si>
  <si>
    <t>Создание условий для развития предпринимательства и привлечения инвестиций</t>
  </si>
  <si>
    <t>2020 – 2025 годы</t>
  </si>
  <si>
    <t xml:space="preserve">Поддержка субъектов малого и среднего предпринимательства 
(далее – МСП)
</t>
  </si>
  <si>
    <t>Повышение информированности предпринимателей и лиц, желающих начать собственный бизнес, о мерах государственной поддержки Повышение мотивации населения к занятию предпринимательской деятельностью</t>
  </si>
  <si>
    <t>Информирование приоритетных групп населения (молодежь, женщины, инвалиды, предприниматели старше 45 лет и другие) о возможности получения через АО «МСП Банк» льготных кредитов на ведение предпринимательской деятельности</t>
  </si>
  <si>
    <t>Информирование субъектов МСП о возможности рефинансирования портфелей кредитов МСП коммерческих банков с использованием секьюритизации (привлечение кредитными организациями заемных средств через размещение и обслуживание облигаций с залоговым обеспечением в виде портфелей кредитов МСП)</t>
  </si>
  <si>
    <t>Предоставление  муниципального имущества, свободного от прав третьих лиц (за исключением имущественных прав субъектов МСП), для предоставления во владение и (или) пользование на долгосрочной основе субъектам МСП</t>
  </si>
  <si>
    <t xml:space="preserve">Организация и проведение традиционных  ярмарок с предоставлением бесплатных торговых мест  </t>
  </si>
  <si>
    <t>3</t>
  </si>
  <si>
    <t>5</t>
  </si>
  <si>
    <t>6</t>
  </si>
  <si>
    <t>Повышения объемов продаж товаров народного потребления, поддержка местных товаропроизводителей</t>
  </si>
  <si>
    <t xml:space="preserve">Повышение уровня доступности объектов муниципального
имущества для субъектов малого и среднего предпринимательства
</t>
  </si>
  <si>
    <t>Реализация мер, направленных на популяризацию роли предпринимательства</t>
  </si>
  <si>
    <t>Популяризация роли предпринимательства</t>
  </si>
  <si>
    <t>Повышение мотивации населения к занятию предпринимательской деятельностью</t>
  </si>
  <si>
    <t>Информирование школьников о предпринимательской деятельности в рамках проведения профориентационной работы</t>
  </si>
  <si>
    <t xml:space="preserve">Содействие развитию предпринимательской грамотности (выступление на классных часах для старшеклассников о роли предпринимательства в Удмуртской Республике и Завьяловском районе) </t>
  </si>
  <si>
    <t xml:space="preserve">Проведение социологических опросов в целях выявления наиболее значимых факторов, определяющих интерес граждан к осуществлению предпринимательской деятельности </t>
  </si>
  <si>
    <t xml:space="preserve">Участие в проекте Молодежного парламента Завьяловского района «Онлайн-Приемная» по вопросам предпринимательства </t>
  </si>
  <si>
    <t>Повышение предпринимательской активности</t>
  </si>
  <si>
    <t xml:space="preserve">Проведение ежегодного районного конкурса «Предприниматель года» </t>
  </si>
  <si>
    <t xml:space="preserve">Повышение мотивации населения к занятию предпринимательской деятельностью
Поддержка субъектов МСП
</t>
  </si>
  <si>
    <t>Увеличение объема инвестиций</t>
  </si>
  <si>
    <t>Создание, развитие и обеспечение деятельности промышленных парков, (зон) и технопарков, центров аутсорсинга и производственной субконтрактации, деловых центров, технологических центров, центров поддержки инновационного предпринимательства и других организаций инфраструктуры поддержки малого и среднего предпринимательства</t>
  </si>
  <si>
    <t>Мероприятия по поддержке инвестиционных проектов, реализуемых на принципах государственно-частного партнерства, муниципально-частного партнерства</t>
  </si>
  <si>
    <t>Поддержка  инвестиционных проектов, реализуемых на принципах государственно-частного партнерства, муниципально-частного партнерства</t>
  </si>
  <si>
    <t>Поддержка субъектов МСП</t>
  </si>
  <si>
    <t xml:space="preserve">Обеспечение льготного доступа субъектов МСП к производственным площадям и помещениям в целях создания (развития) производственных и инновационных компаний, в том числе для целей участия субъектов МСП в закупках крупнейших заказчиков, путем создания в Завьяловском районе промышленных парков (частных промышленных парков), технопарков, в том числе в сфере высоких технологий и агропромышленного производства, с применением механизмов муниципально-частного партнерства </t>
  </si>
  <si>
    <t>1</t>
  </si>
  <si>
    <t>Подбор земельных участков под реализацию инвестиционных проектов</t>
  </si>
  <si>
    <t>Реализация инвестиционных проектов</t>
  </si>
  <si>
    <t>Сопровождение приоритетных инвестиционных проектов</t>
  </si>
  <si>
    <t>Получение поддержки в реализации инициаторами инвестиционных проектов</t>
  </si>
  <si>
    <t>Актуализация, обновление  и продвижение книги «Произведено в Завьяловском районе»</t>
  </si>
  <si>
    <t>7</t>
  </si>
  <si>
    <t>Популяризация продукции, выпускаемой предприятиями Завьяловского района</t>
  </si>
  <si>
    <t>8</t>
  </si>
  <si>
    <t>9</t>
  </si>
  <si>
    <t>Формирование готовых предложений для инвесторов</t>
  </si>
  <si>
    <t>Информирование инициаторов инвестиционных проектов, инвесторов, резидентов и управляющих компаний промышленных парков и площадок о возможности привлечения специального кредитного продукта (промышленная ипотека) для резидентов промышленных площадок в целях создания (строительства, реконструкции) производственных помещений</t>
  </si>
  <si>
    <t>Предоставление готовых предложений для инвесторов</t>
  </si>
  <si>
    <t>Содействие предприятиям в обеспечении доступа к финансовым ресурсам</t>
  </si>
  <si>
    <t>06</t>
  </si>
  <si>
    <t>Развитие конкуренции на территории муниципального образования «Завьяловский район»</t>
  </si>
  <si>
    <t>Содействие развитию конкуренции на территории муниципального образования «Завьяловский район»</t>
  </si>
  <si>
    <t>Реализация Плана мероприятий («дорожной карты») по содействию развитию конкуренции в Удмуртской Республике</t>
  </si>
  <si>
    <t xml:space="preserve">Подготовка ежегодного доклада о состоянии и развитии конкурентной среды на рынках товаров, работ и услуг на территории муниципального образования «Завьяловский район» </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</si>
  <si>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t>
  </si>
  <si>
    <t>Оценка регулирующего воздействия проектов муниципальных нормативных правовых актов и экспертиза муниципальных нормативных правовых актов</t>
  </si>
  <si>
    <t>Организация и проведение аукциона на право заключения договора на размещение нестационарного торгового объекта</t>
  </si>
  <si>
    <t>Упорядочение размещения нестационарных торговых объектов</t>
  </si>
  <si>
    <t xml:space="preserve">Подготовка схемы границ места размещения сезонных нестационарных торговых объектов, летних кафе </t>
  </si>
  <si>
    <t>«Создание условий для развития малого и среднего предпринимательства и привлечения инвестиций»</t>
  </si>
  <si>
    <t>Объем инвестиций в основной капитал (за исключение бюджетных средств) в расчете на одного жителя (по крупным и средним предприятиям)</t>
  </si>
  <si>
    <t xml:space="preserve">Рублей </t>
  </si>
  <si>
    <t xml:space="preserve">Единиц </t>
  </si>
  <si>
    <t>Факт за 2019 год</t>
  </si>
  <si>
    <t>07.0.1</t>
  </si>
  <si>
    <t>07.0.2</t>
  </si>
  <si>
    <t>07.0.3</t>
  </si>
  <si>
    <t>Эффективность реализации муниципальной программы (Эᴍᴨ)</t>
  </si>
  <si>
    <t>Информация направлена предпринимателям по электронной почте; при личных встречах; во время консультаций по индивидуальной предпринимательской деятельности в рамках социального контракта</t>
  </si>
  <si>
    <t>Информация направлена предпринимателям по электронной почте; при личных встречах</t>
  </si>
  <si>
    <t xml:space="preserve">Ведется информирование школьников о предпринимательской деятельности в рамках проведения профориентационной работы </t>
  </si>
  <si>
    <t xml:space="preserve">Социологический опрос проводился в рамках опроса Министерства экономики УР </t>
  </si>
  <si>
    <t>Мероприятие не проводилось в связи с отсутствием финансирования</t>
  </si>
  <si>
    <t>В рамках инвестиционного соглашения между Удмуртской Республикой, МО "Завьяловский район" и ООО "Спортивный комплекс "Заря" реализуется на принципах ГЧП инвестиционный проект "Строительство спортивного комплекса в д. Пирогово"</t>
  </si>
  <si>
    <t>Акутализируется информация о стоимости технологического присоединения к инженерным сетям. Данная информация размещается в Инвестиционной карте Завьяловского района</t>
  </si>
  <si>
    <t>Мероприятие не проводилось</t>
  </si>
  <si>
    <t>0700862020</t>
  </si>
  <si>
    <t>0700562020</t>
  </si>
  <si>
    <t>0700362020</t>
  </si>
  <si>
    <t>0700262020</t>
  </si>
  <si>
    <t>0700162020</t>
  </si>
  <si>
    <t xml:space="preserve">Формирование инвестиционно привлекательного имиджа муниципального образования «Завьяловский район»
</t>
  </si>
  <si>
    <t>Содействие субъектам МСП и субъектам инвестиционной деятельности в поиске потенциальных инвесторов для реализации проектов, в том числе с целью коммерциализации проектов по внедрению инновационных разработок в подготовке материалов для участия в конкурсах на предоставление грантов, в получении кредитов на реализацию проектов (в рамках программы Корпорации МСП по стимулированию кредитования субъектов МСП)</t>
  </si>
  <si>
    <t>Реестр инвестиционных площадок ведется, актуализируется. Внесены предложения по внесению изменений в генеральные планы и правила землепользования и застройки территорий</t>
  </si>
  <si>
    <t>Книга актуализирована, размещенна на официальном сайте Завьяловского района</t>
  </si>
  <si>
    <t>В целях развития частных промышленных парков, своевременного обмена информацией создана группа ватсапе с руководителями частных промышленных парков. Совещания не проводились. Диалог строился посредством мессенджера</t>
  </si>
  <si>
    <t>0700762020</t>
  </si>
  <si>
    <t>Сводная бюджетная роспись на 1 января отчетного года</t>
  </si>
  <si>
    <t>Сводная бюджетная роспись на отчетную дату</t>
  </si>
  <si>
    <t>К плану на 1 января отчетного года</t>
  </si>
  <si>
    <t>К плану на отчетную дату</t>
  </si>
  <si>
    <r>
      <t>Оценка расходов согласно муниципальной программе и сводной бюджетной росписи на отчетную дату</t>
    </r>
    <r>
      <rPr>
        <sz val="10"/>
        <rFont val="Calibri"/>
        <family val="2"/>
        <charset val="204"/>
      </rPr>
      <t>*</t>
    </r>
  </si>
  <si>
    <t>Управление образования</t>
  </si>
  <si>
    <t>УКСМП и АД</t>
  </si>
  <si>
    <t>Оказание поддержки субъектам МСП и самозанятым</t>
  </si>
  <si>
    <t>Бюджет муниципального образования «Муниципальный округ Завьяловский район УР»</t>
  </si>
  <si>
    <t>муниципальной программы «Создание условий для развития предпринимательства и привлечения инвестиций»</t>
  </si>
  <si>
    <t>Управление экономического развития и сельского хозяйства Администрации муниципального образования «Муниципальный окргу Завьяловский район УР» (далее – управление экономического развития)</t>
  </si>
  <si>
    <t>Управление имущества и земельных ресурсов Администрации Завьяловского района (далее – управление имущества)</t>
  </si>
  <si>
    <t>Организация и проведение форумов, конференций, семинаров, «круглых столов», направленных на развитие малого и среднего предпринимательства, развитие инвестиционной деятельности на территории Завьяловского района</t>
  </si>
  <si>
    <t>Стимулирование инвестиционной активности, содействие реализации инвестиционных проектов, проектов государственно-частного партнерства и муниципально-частного партнерства на территории Завьяловского района</t>
  </si>
  <si>
    <t>Формирование инвестиционно привлекательного имиджа Завьяловского района</t>
  </si>
  <si>
    <t>Изготовление информационных, презентационных материалов об инвестиционных возможностях Завьяловского района (каталог инвестиционных возможностей, видеоролик)</t>
  </si>
  <si>
    <t>Размещение на официальном сайте Завьяловского района, в социальных сетях и посредством мессенджеров информации об инвестиционных возможностях Завьяловского района</t>
  </si>
  <si>
    <t>Актуальная Инвестиционная карта Завьяловского района (Участки для бизнеса) размещена на главной странице официального сайта Завьяловского района, Вконтакте Главы Завьяловского района и заместителя главы Администрации Завьяловского района по экономике, финансам и территориальному развитию</t>
  </si>
  <si>
    <t>Экскурсии школьников на предприятия и организации, осуществляющие деятельность на территории Завьяловского района</t>
  </si>
  <si>
    <t>Мероприятие выполняется совместно с АНО "Корпорация развития УР"</t>
  </si>
  <si>
    <t>Схема инвестиционного развития Завьяловского района реализуется: развиваются промышленные парки, реализуются инвестиционные проекты, в т.ч. в сфере туризма, создаются рабочие места</t>
  </si>
  <si>
    <t>Информация доводится посредствам рассылки на электронные адреса предпринимателей, соцсетей и групп в мессенджерах</t>
  </si>
  <si>
    <t xml:space="preserve">Участники-победители конкурса по нацпроекту "Туризм и индустрия гостеприимства" ИП Садыкова В.И. с проектом «Эко-парк «Окна в лес» и ИП Зиппа Н.Н. проект "База отдыха «Крутые горки». Инвесторами возведено 30 модульных домиков, оборудовано 60 койко-мест, объем капиталовложений составил более 70 млн. рублей, размер субсидии - более  35 млн.рублей, рабочих мест - 15 </t>
  </si>
  <si>
    <t>Факт на начало 2022 года скорректирован, в связи с изменением численности постоянного населения</t>
  </si>
  <si>
    <t>Количество субъектов малого и среднего предпринимательства в расчете на 10000 человек населения Завьяловского района</t>
  </si>
  <si>
    <t>Постановление Администрации муниципального образования "Муниципальный округ Завьяловский район Удмуртской Республики"</t>
  </si>
  <si>
    <t>«Создание условий для развития предпринимательства и привлечения инвестиций»</t>
  </si>
  <si>
    <t>Управление экономического развития и сельского хозяйства Администрации муниципального образования «Муниципальный округ Завьяловский район Удмуртской Республики»</t>
  </si>
  <si>
    <t>Заместитель главы Администрации муниципального образования «Муниципальный округ Завьяловский район Удмуртской Республики» по экономике, финансам и территориальному развитию</t>
  </si>
  <si>
    <t>0700500000</t>
  </si>
  <si>
    <t>0700300000</t>
  </si>
  <si>
    <t>0700200000</t>
  </si>
  <si>
    <t>0700100000</t>
  </si>
  <si>
    <t>0700700000</t>
  </si>
  <si>
    <t>0700800000</t>
  </si>
  <si>
    <t>Оказание поддержки субъектам малого и среднего предпринимательства и самозанятым</t>
  </si>
  <si>
    <t>Информационная поддержка субъектов МСП и самозанятых посредствам размещения информационных материалов о мерах поддержки на официальном сайте муниципального образования «Завьяловский район», в социальных сетях и мессенджерах</t>
  </si>
  <si>
    <t>Информация о действующих мерах поддержки размещалась на официальном сайте Завьяловского района, странице Вконтакте Главы Завьяловского района, заместителя главы Администрации Завьяловского района по экономике, финансам и территориальному развитию; направлялась по электронной почте, посредствам мессенджеров предпринимателям и самозанятым, а также при личных встречах и консультировании граждан</t>
  </si>
  <si>
    <t xml:space="preserve">Актуализирована Инвестиционная карта и Инвестиционный паспорт Завьяловского района и . Также изготовлены другие презентационные материалы. В целях привлечения инвесторов на свободном земельном участке установлен информационный баннер   
</t>
  </si>
  <si>
    <t>На территории Завьяловского района осуществляют деятельность частные парки: ИП Чайников А.А., ИП Калегин А.С., ООО "Базис", ООО "ГК Компак", ООО "Агропромышленный парк "Инновация". Ведется работа со созданию на Совхозной территории особой экономической зоны</t>
  </si>
  <si>
    <t>Форма 3. Отчет о выполнении основных мероприятий муниципальной программы «Создание условий для развития предпринимательства и привлечения инвестиций» за 2023 год</t>
  </si>
  <si>
    <t xml:space="preserve">По результатам заседаний Экономического Совета при Главе Завьяловского района принято решение о предоставлении муниицпального имущества, свободного от прав третьих лиц: 
Линия электропередач ВЛ-0,4 кВ в д. Подшивалово,  линия электропередачи 0,4 кВт в д. Хохряки, трансформаторная подстанция КТП-160/10/0,4 кВ в д. Хохряки, сети электроснабжения КЛ-0,4 кВ в д. Хохряки – ООО «Технология» </t>
  </si>
  <si>
    <t>09.05.2023 - в с. Завьялово ярмарка, посвященная 78-й годовщине Победы в Великой Отечественной войне; 16.07.2023 - в с. Вараксино ярмарка, приуроченная к празднику «Детский сабантуй»; 23.09.2023 - с. Вараксино ярмарка, приуроченная к празднику «День села»</t>
  </si>
  <si>
    <t xml:space="preserve">26.01.2023 Круглый стол с бизнесом в рамках «Недели экономики»; 09.02.2023 Совещание с предпринимателями на тему «Условия предоставления субъектам предпринимательства финансовой и иных видов поддержки, стимулирования предпринимательских инициатив, особенности организации и осуществления контрольных (надзорных) и профилактических мероприятий, иные правовые вопросы, влияющие на осуществление предпринимательской деятельности»; 10.02.2023 Форум для малого бизнеса Удмуртии на площадке ПАО Сбербанк; 22.03.2023    Семинар «Стратегия перехода от фриланса к собственному бизнесу» на площадке АО «Корпорация развития Удмуртской Республики; 26.05.2023 Фан-зона в Парке Кирова г. Ижевска в ходе работы Инвестиционного комитета Удмуртской Республики; 02.06.2023 АУ УР «Спортивный комплекс «Чекерил» районное  мероприятие на тему «Инвестируй в Завьяловский район!», приуроченного ко Дню российского предпринимательства; 21.06.2023    Первое официальное собрание Татарского делового клуба; 15.07.2023    Межрегиональный агропромышленный фестиваль АгроПро-2023; 20.09.2023 Предпринимательский форум «Сделано в Удмуртии»; 16.11.2023 VI Общероссийский форум стратегического развития «Города России -2030»; 05.12.2023  День Удмуртии в Москве (Постоянное Представительство Главы УР при Президенте РФ)
</t>
  </si>
  <si>
    <t xml:space="preserve">На территории Завьяловского района реализуются 74 инвестиционных проектов с объемом инвестиций 27,6 млрд. рублей, 6083 новых рабочих мест, в т.ч. в активной стадии 30 проектов на 5,6 млрд. руб., 2468 рабочих места </t>
  </si>
  <si>
    <t>На сопровождении по принципу "Одного окна" находятся 74 инвестиционных проекта</t>
  </si>
  <si>
    <t xml:space="preserve">Информация о реализации Плана мероприятий («дорожной карты») по содействию развитию конкуренции в Завьяловском районе по итогам 2023 года представлена в Министерство экономики УР </t>
  </si>
  <si>
    <t>В соотвествии с распоряжением Главы УР от 28.12.2021 № 371-РГ доклад формирует Министерство экономики УР. Сведения для доклада направлены в установленные сроки</t>
  </si>
  <si>
    <t xml:space="preserve">Оценка регулирующего воздействия муниципальных нормативных правовых актов проводится на постоянной основе. В 2023 году проведена ОРВ в отношении 20 проектов муниципальных НПА. Проведено 2 экспертизы муниципальных НПА
</t>
  </si>
  <si>
    <t xml:space="preserve">Факт на начало отчетного периода (за 2022 год) </t>
  </si>
  <si>
    <t xml:space="preserve">План на конец отчетного (текущего года) 2023 год </t>
  </si>
  <si>
    <t>Факт  на конец отчетного периода 2023 год (оценка)</t>
  </si>
  <si>
    <t>Форма 5. ОТЧЕТ о достигнутых значениях целевых показателей (индикаторов) муниципальной программы «Создание условий для развития предпринимательства и привлечения инвестиций»  за 2023 год</t>
  </si>
  <si>
    <t>Факт за 2022 год</t>
  </si>
  <si>
    <t>План на конец  2023 года</t>
  </si>
  <si>
    <t>Факт на конец 2023 года</t>
  </si>
  <si>
    <t xml:space="preserve">Оценка эффективности реализации муниципальной программы «Создание условий для развития предпринимательства и привлечения инвестиций»  за 2023 год
</t>
  </si>
  <si>
    <t>Форма 1. ОТЧЕТ об использовании бюджетных ассигнований бюджета муниципального образования "Завьяловский район" на реализацию муниципальной программы   «Создание условий для развития предпринимательства и привлечения инвестиций» за 2023 год</t>
  </si>
  <si>
    <t>Форма 2. ОТЧЕТ о расходах на реализацию муниципальной программы за счет всех источников финансирования  «Создание условий для развития предпринимательства и привлечения инвестиций» за 2023 год</t>
  </si>
  <si>
    <t>Проведена оценка 2 земельных участков</t>
  </si>
  <si>
    <t>Оценка рыночной стоимости проводилась по 6 земельным участкам</t>
  </si>
  <si>
    <t>Проведение аукциона на право заключения договора на размещение нестационарного торгового объекта - 1</t>
  </si>
  <si>
    <t>Подготовленно схем границ места размещения - 8</t>
  </si>
  <si>
    <t xml:space="preserve">Форма 4. ОТЧЕТ о выполнении сводных показателей муниципальных заданий на оказание муниципальных услуг (выполнение работ) муниципальной программы «Создание условий для развития предпринимательства и привлечения инвестиций» за 2023 год
</t>
  </si>
  <si>
    <t>Факт на начало 2022 года скорректирован на основании данных Удмуртстата</t>
  </si>
  <si>
    <t>Форма 6. Сведения о внесенных за отчетный период изменениях в муниципальную программу  «Создание условий для развития предпринимательства и привлечения инвестиций»  за 2023 год</t>
  </si>
  <si>
    <t>О внесении изменений в муниципальную программу «Создание условий для развития предпринимательства и привлечения инвестиций»</t>
  </si>
  <si>
    <t>Форма 7. Результаты оценки эффективности муниципальной программы «Создание условий для развития предпринимательства и привлечения инвестиций»  за 2023 год</t>
  </si>
  <si>
    <t>02.06.2023 - Презентация нового микрорайона жилой застройки в с. Октябрьский, презентация новых микрорайонов жилой застройки вдоль ул. Берша г. Ижевска, презентация инвестиционных возможностей Завьяловского района, особая экономическая зона на территории Завьяловского района и г. Ижевска, нефинансовые меры поддержки, алгоритм последовательных действий по: предоставлению земельного участка для реализации инвестиционного проекта в аренду без торгов, Компенсации затрат промышленных предприятий на закупку оборудования и техприсоединение к инфраструктуре, микрокредитованию, АО «Датабанк»: рассчетно-кассовое обслуживание, зарплатные проекты, кредитование. Спикеры - Глава Завьяловского района Русинов Константин Николаевич, начальник управления экономического развития и сельского хозяйства Администрации Завьяловского района Овсянникова Оксана Викторовна, директор ООО «СПЕЦСТРОЙ «ПЗСП-ИЖЕВСК» Казаков Александр Владимирович, представитель ООО «Комосстрой», заместитель директора АНО «Корпорация развития УР» по инвестиционной деятельности Балдыков Андрей Иванович, ведущий специалист Центра поддержки предпринимательства Померанцева Ольга, руководитель проектов АНО «Корпорация развития УР» Азаматов Денис Олегович.</t>
  </si>
  <si>
    <t>Ежегодно утверждается Перечень объектов, в отношении  которых планируется заключение концессионных соглашений. На 2023 год данный перечень утвержден Постановлением Администрации МО "Муниципальный округ Завьяловский район Удмуртской Республики" от 31.01.2023 № 228</t>
  </si>
  <si>
    <t>10.02.2023 Форум для малого бизнеса Удмуртии на площадке ПАО Сбербанк; 26.05.2023 Фан-зона в Парке Кирова г. Ижевска в ходе работы Инвестиционного комитета Удмуртской Республики; 02.06.2023 АУ УР «Спортивный комплекс «Чекерил» районное  мероприятие на тему «Инвестируй в Завьяловский район!», приуроченного ко Дню российского предпринимательства; 21.06.2023 Первое официальное собрание Татарского делового клуба; 15.07.2023    Межрегиональный агропромышленный фестиваль АгроПро-2023; 20.09.2023 Предпринимательский форум «Сделано в Удмуртии»</t>
  </si>
  <si>
    <t>Подбор земельных участков ведется на постоянной основе. В 2023 году предоставлено бизнесу в аренду 1 земельных участка без проведения торгов – ООО Фирма "Интерпартнер" - ИНВЕСТПРОЕКТ - объекты дорожного сервиса (4.9.1) (договор заключен в 2023 году). Так же подобран участок для ООО "Каспан" инвестпроект - "Строительство завода по производству профнастила и стеновывх сендвич панелей", Распоряжение главы УР от 13.06.2023 №159-РГ, ООО «УК Стрелково-стендового комплекса «Сосновая горка» инвестпроект - "Строительство стрелково-стендового комплекса "Сосновая горка" Распоряжение Главы УР от 04.05.2023 № 119-РГ.</t>
  </si>
  <si>
    <t>09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</si>
</sst>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31" x14ac:knownFonts="1">
    <font>
      <sz val="11"/>
      <color theme="1"/>
      <name val="Calibri"/>
      <family val="2"/>
      <charset val="204"/>
      <scheme val="minor"/>
    </font>
    <font>
      <b/>
      <sz val="11"/>
      <color theme="1"/>
      <name val="Calibri"/>
      <family val="2"/>
      <charset val="204"/>
      <scheme val="minor"/>
    </font>
    <font>
      <b/>
      <sz val="10"/>
      <name val="Times New Roman"/>
      <family val="1"/>
      <charset val="204"/>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sz val="12"/>
      <color theme="1"/>
      <name val="Times New Roman"/>
      <family val="1"/>
      <charset val="204"/>
    </font>
    <font>
      <b/>
      <sz val="10"/>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0"/>
      <name val="Calibri"/>
      <family val="2"/>
      <charset val="204"/>
    </font>
    <font>
      <sz val="10"/>
      <color theme="1"/>
      <name val="Calibri"/>
      <family val="2"/>
      <charset val="204"/>
      <scheme val="minor"/>
    </font>
    <font>
      <b/>
      <sz val="9"/>
      <name val="Times New Roman"/>
      <family val="1"/>
      <charset val="204"/>
    </font>
    <font>
      <b/>
      <sz val="11"/>
      <color indexed="8"/>
      <name val="Times New Roman"/>
      <family val="1"/>
      <charset val="204"/>
    </font>
    <font>
      <sz val="11"/>
      <color indexed="8"/>
      <name val="Calibri"/>
      <family val="2"/>
      <charset val="204"/>
    </font>
    <font>
      <sz val="10"/>
      <name val="Arial Cyr"/>
      <charset val="204"/>
    </font>
    <font>
      <sz val="12"/>
      <color rgb="FF000000"/>
      <name val="Times New Roman"/>
      <family val="1"/>
      <charset val="204"/>
    </font>
    <font>
      <b/>
      <sz val="12"/>
      <color theme="1"/>
      <name val="Times New Roman"/>
      <family val="1"/>
      <charset val="204"/>
    </font>
    <font>
      <sz val="12"/>
      <color indexed="8"/>
      <name val="Times New Roman"/>
      <family val="1"/>
      <charset val="204"/>
    </font>
    <font>
      <sz val="11"/>
      <color theme="1"/>
      <name val="Times New Roman"/>
      <family val="1"/>
      <charset val="204"/>
    </font>
    <font>
      <b/>
      <sz val="11"/>
      <name val="Times New Roman"/>
      <family val="1"/>
      <charset val="204"/>
    </font>
    <font>
      <sz val="11"/>
      <color rgb="FF000000"/>
      <name val="Times New Roman"/>
      <family val="1"/>
      <charset val="204"/>
    </font>
    <font>
      <sz val="11"/>
      <name val="Times New Roman"/>
      <family val="1"/>
      <charset val="204"/>
    </font>
    <font>
      <b/>
      <sz val="11"/>
      <color theme="1"/>
      <name val="Times New Roman"/>
      <family val="1"/>
      <charset val="204"/>
    </font>
    <font>
      <b/>
      <sz val="11"/>
      <color rgb="FF000000"/>
      <name val="Times New Roman"/>
      <family val="1"/>
      <charset val="204"/>
    </font>
    <font>
      <sz val="12"/>
      <name val="Times New Roman"/>
      <family val="1"/>
      <charset val="204"/>
    </font>
    <font>
      <sz val="12"/>
      <color theme="1"/>
      <name val="Calibri"/>
      <family val="2"/>
      <charset val="204"/>
      <scheme val="minor"/>
    </font>
    <font>
      <b/>
      <sz val="12"/>
      <name val="Times New Roman"/>
      <family val="1"/>
      <charset val="204"/>
    </font>
    <font>
      <sz val="12"/>
      <color rgb="FFFF0000"/>
      <name val="Times New Roman"/>
      <family val="1"/>
      <charset val="204"/>
    </font>
  </fonts>
  <fills count="8">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rgb="FF00B050"/>
        <bgColor indexed="64"/>
      </patternFill>
    </fill>
    <fill>
      <patternFill patternType="solid">
        <fgColor indexed="9"/>
        <bgColor indexed="64"/>
      </patternFill>
    </fill>
    <fill>
      <patternFill patternType="solid">
        <fgColor rgb="FFFFFFFF"/>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right/>
      <top style="medium">
        <color indexed="64"/>
      </top>
      <bottom style="medium">
        <color indexed="64"/>
      </bottom>
      <diagonal/>
    </border>
    <border>
      <left/>
      <right style="thin">
        <color indexed="64"/>
      </right>
      <top/>
      <bottom/>
      <diagonal/>
    </border>
  </borders>
  <cellStyleXfs count="5">
    <xf numFmtId="0" fontId="0" fillId="0" borderId="0"/>
    <xf numFmtId="0" fontId="17" fillId="0" borderId="0"/>
    <xf numFmtId="9" fontId="16" fillId="0" borderId="0" applyFont="0" applyFill="0" applyBorder="0" applyAlignment="0" applyProtection="0"/>
    <xf numFmtId="9" fontId="16" fillId="0" borderId="0" applyFont="0" applyFill="0" applyBorder="0" applyAlignment="0" applyProtection="0"/>
    <xf numFmtId="0" fontId="16" fillId="0" borderId="0"/>
  </cellStyleXfs>
  <cellXfs count="312">
    <xf numFmtId="0" fontId="0" fillId="0" borderId="0" xfId="0"/>
    <xf numFmtId="0" fontId="0" fillId="0" borderId="0" xfId="0" applyProtection="1"/>
    <xf numFmtId="2" fontId="0" fillId="0" borderId="0" xfId="0" applyNumberFormat="1" applyBorder="1" applyAlignment="1" applyProtection="1">
      <alignment horizontal="center" vertical="center"/>
    </xf>
    <xf numFmtId="0" fontId="0" fillId="0" borderId="0" xfId="0" applyAlignment="1">
      <alignment horizontal="center" vertical="center" wrapText="1"/>
    </xf>
    <xf numFmtId="0" fontId="9" fillId="0" borderId="0" xfId="0" applyFont="1"/>
    <xf numFmtId="0" fontId="11" fillId="0" borderId="0" xfId="0" applyFont="1" applyFill="1"/>
    <xf numFmtId="0" fontId="2" fillId="0" borderId="0" xfId="0" applyFont="1" applyFill="1" applyAlignment="1">
      <alignment horizontal="center"/>
    </xf>
    <xf numFmtId="0" fontId="10" fillId="0" borderId="0" xfId="0" applyFont="1" applyFill="1"/>
    <xf numFmtId="0" fontId="14" fillId="0" borderId="0" xfId="0" applyFont="1" applyFill="1" applyAlignment="1">
      <alignment horizontal="center"/>
    </xf>
    <xf numFmtId="0" fontId="14" fillId="0" borderId="0" xfId="0" applyFont="1" applyFill="1" applyAlignment="1">
      <alignment horizontal="center" vertical="center" wrapText="1"/>
    </xf>
    <xf numFmtId="0" fontId="15" fillId="0" borderId="18" xfId="0" applyFont="1" applyBorder="1" applyAlignment="1">
      <alignment horizontal="center" vertical="top" wrapText="1"/>
    </xf>
    <xf numFmtId="0" fontId="15" fillId="0" borderId="19" xfId="0" applyFont="1" applyBorder="1" applyAlignment="1">
      <alignment horizontal="center" vertical="top" wrapText="1"/>
    </xf>
    <xf numFmtId="0" fontId="15" fillId="0" borderId="20" xfId="0" applyFont="1" applyBorder="1" applyAlignment="1">
      <alignment horizontal="center" vertical="top" wrapText="1"/>
    </xf>
    <xf numFmtId="0" fontId="15" fillId="0" borderId="11" xfId="0" applyFont="1" applyBorder="1" applyAlignment="1">
      <alignment horizontal="center" vertical="top" wrapText="1"/>
    </xf>
    <xf numFmtId="0" fontId="15" fillId="0" borderId="12" xfId="0" applyFont="1" applyBorder="1" applyAlignment="1">
      <alignment horizontal="center" vertical="top" wrapText="1"/>
    </xf>
    <xf numFmtId="0" fontId="0" fillId="0" borderId="0" xfId="0"/>
    <xf numFmtId="0" fontId="0" fillId="0" borderId="0" xfId="0" applyAlignment="1" applyProtection="1">
      <alignment vertical="center"/>
    </xf>
    <xf numFmtId="0" fontId="14" fillId="3" borderId="0" xfId="0" applyFont="1" applyFill="1" applyAlignment="1">
      <alignment horizontal="center"/>
    </xf>
    <xf numFmtId="0" fontId="0" fillId="3" borderId="0" xfId="0" applyFill="1"/>
    <xf numFmtId="0" fontId="11" fillId="6" borderId="1" xfId="0" applyFont="1" applyFill="1" applyBorder="1" applyAlignment="1">
      <alignment horizontal="center" vertical="center" wrapText="1"/>
    </xf>
    <xf numFmtId="0" fontId="0" fillId="0" borderId="0" xfId="0" applyAlignment="1">
      <alignment horizontal="center"/>
    </xf>
    <xf numFmtId="0" fontId="5" fillId="0" borderId="0" xfId="0" applyFont="1" applyFill="1" applyBorder="1" applyAlignment="1">
      <alignment horizontal="center" vertical="center" wrapText="1"/>
    </xf>
    <xf numFmtId="0" fontId="0" fillId="3" borderId="0" xfId="0" applyFill="1" applyAlignment="1">
      <alignment horizontal="center"/>
    </xf>
    <xf numFmtId="0" fontId="4" fillId="7" borderId="1" xfId="0" applyFont="1" applyFill="1" applyBorder="1" applyAlignment="1">
      <alignment vertical="center" wrapText="1"/>
    </xf>
    <xf numFmtId="0" fontId="4"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6" fillId="7" borderId="1" xfId="0" applyFont="1" applyFill="1" applyBorder="1" applyAlignment="1">
      <alignment vertical="center" wrapText="1"/>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0" fillId="0" borderId="0" xfId="0" applyFont="1"/>
    <xf numFmtId="0" fontId="24" fillId="0" borderId="0" xfId="0" applyFont="1" applyFill="1"/>
    <xf numFmtId="0" fontId="22" fillId="0" borderId="0" xfId="0" applyFont="1" applyFill="1" applyAlignment="1">
      <alignment horizontal="center"/>
    </xf>
    <xf numFmtId="0" fontId="24" fillId="0" borderId="0" xfId="0" applyFont="1"/>
    <xf numFmtId="0" fontId="24" fillId="0" borderId="1" xfId="0" applyFont="1" applyFill="1" applyBorder="1" applyAlignment="1">
      <alignment horizontal="center" vertical="top" wrapText="1"/>
    </xf>
    <xf numFmtId="0" fontId="25" fillId="0" borderId="1" xfId="0" applyFont="1" applyBorder="1" applyAlignment="1">
      <alignment horizontal="center" vertical="center" wrapText="1"/>
    </xf>
    <xf numFmtId="0" fontId="1" fillId="0" borderId="0" xfId="0" applyFont="1"/>
    <xf numFmtId="0" fontId="7" fillId="0" borderId="1" xfId="0" applyFont="1" applyBorder="1" applyAlignment="1">
      <alignment vertical="top" wrapText="1"/>
    </xf>
    <xf numFmtId="0" fontId="18" fillId="0" borderId="1" xfId="0" applyFont="1" applyBorder="1" applyAlignment="1">
      <alignment vertical="top" wrapText="1"/>
    </xf>
    <xf numFmtId="2" fontId="24" fillId="0" borderId="0" xfId="0" applyNumberFormat="1" applyFont="1"/>
    <xf numFmtId="2" fontId="25" fillId="0" borderId="1" xfId="0" applyNumberFormat="1" applyFont="1" applyBorder="1" applyAlignment="1">
      <alignment horizontal="center" vertical="center" wrapText="1"/>
    </xf>
    <xf numFmtId="2" fontId="0" fillId="0" borderId="0" xfId="0" applyNumberFormat="1" applyFont="1"/>
    <xf numFmtId="0" fontId="2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7" fillId="0" borderId="1" xfId="0" applyFont="1" applyBorder="1" applyAlignment="1">
      <alignment horizontal="center" vertical="top" wrapText="1"/>
    </xf>
    <xf numFmtId="0" fontId="0" fillId="0" borderId="0" xfId="0" applyAlignment="1">
      <alignment wrapText="1"/>
    </xf>
    <xf numFmtId="0" fontId="7" fillId="0" borderId="0" xfId="0" applyFont="1"/>
    <xf numFmtId="49" fontId="7" fillId="0" borderId="1" xfId="0" applyNumberFormat="1" applyFont="1" applyBorder="1" applyAlignment="1">
      <alignment horizontal="center" vertical="top" wrapText="1"/>
    </xf>
    <xf numFmtId="0" fontId="7" fillId="3" borderId="1" xfId="0" applyFont="1" applyFill="1" applyBorder="1"/>
    <xf numFmtId="0" fontId="7" fillId="0" borderId="1" xfId="0" applyFont="1" applyBorder="1" applyAlignment="1">
      <alignment wrapText="1"/>
    </xf>
    <xf numFmtId="0" fontId="7" fillId="0" borderId="1" xfId="0" applyFont="1" applyBorder="1"/>
    <xf numFmtId="0" fontId="28" fillId="0" borderId="0" xfId="0" applyFont="1"/>
    <xf numFmtId="0" fontId="27" fillId="0" borderId="1" xfId="0" applyFont="1" applyFill="1" applyBorder="1" applyAlignment="1">
      <alignment horizontal="center" vertical="center"/>
    </xf>
    <xf numFmtId="0" fontId="18" fillId="0" borderId="11" xfId="0" applyFont="1" applyBorder="1" applyAlignment="1">
      <alignment horizontal="center" vertical="center" wrapText="1"/>
    </xf>
    <xf numFmtId="0" fontId="7" fillId="0" borderId="0" xfId="0" applyFont="1" applyProtection="1"/>
    <xf numFmtId="49" fontId="7" fillId="0" borderId="1" xfId="0" applyNumberFormat="1" applyFont="1" applyBorder="1" applyAlignment="1" applyProtection="1">
      <alignment horizontal="center" vertical="center"/>
      <protection locked="0"/>
    </xf>
    <xf numFmtId="0" fontId="7" fillId="0" borderId="1" xfId="0" applyFont="1" applyBorder="1" applyAlignment="1" applyProtection="1">
      <alignment horizontal="left" vertical="center"/>
    </xf>
    <xf numFmtId="0" fontId="7" fillId="0" borderId="1" xfId="0" applyFont="1" applyBorder="1" applyAlignment="1" applyProtection="1">
      <alignment horizontal="left" vertical="center" wrapText="1"/>
    </xf>
    <xf numFmtId="2" fontId="7" fillId="0" borderId="0" xfId="0" applyNumberFormat="1" applyFont="1" applyBorder="1" applyAlignment="1" applyProtection="1">
      <alignment horizontal="center" vertical="center"/>
    </xf>
    <xf numFmtId="0" fontId="7" fillId="0" borderId="6" xfId="0" applyFont="1" applyBorder="1" applyAlignment="1" applyProtection="1">
      <alignment horizontal="left" vertical="center"/>
    </xf>
    <xf numFmtId="1" fontId="7" fillId="0" borderId="1" xfId="0" applyNumberFormat="1" applyFont="1" applyBorder="1" applyAlignment="1" applyProtection="1">
      <alignment horizontal="center" vertical="center"/>
    </xf>
    <xf numFmtId="2" fontId="19" fillId="2" borderId="1" xfId="0" applyNumberFormat="1" applyFont="1" applyFill="1" applyBorder="1" applyAlignment="1" applyProtection="1">
      <alignment horizontal="center" vertical="center"/>
    </xf>
    <xf numFmtId="2" fontId="19" fillId="3" borderId="0" xfId="0" applyNumberFormat="1" applyFont="1" applyFill="1" applyBorder="1" applyAlignment="1" applyProtection="1">
      <alignment vertical="center"/>
    </xf>
    <xf numFmtId="0" fontId="7" fillId="0" borderId="0" xfId="0" applyFont="1" applyBorder="1" applyAlignment="1" applyProtection="1">
      <alignment vertical="center" wrapText="1"/>
    </xf>
    <xf numFmtId="164" fontId="7" fillId="4" borderId="1" xfId="0" applyNumberFormat="1" applyFont="1" applyFill="1" applyBorder="1" applyAlignment="1" applyProtection="1">
      <alignment horizontal="center" vertical="center"/>
      <protection locked="0"/>
    </xf>
    <xf numFmtId="2" fontId="7" fillId="4" borderId="1" xfId="0" applyNumberFormat="1" applyFont="1" applyFill="1" applyBorder="1" applyAlignment="1" applyProtection="1">
      <alignment horizontal="center" vertical="center"/>
      <protection locked="0"/>
    </xf>
    <xf numFmtId="0" fontId="19" fillId="0" borderId="1" xfId="0" applyFont="1" applyBorder="1" applyAlignment="1" applyProtection="1">
      <alignment horizontal="center" vertical="center" wrapText="1"/>
    </xf>
    <xf numFmtId="0" fontId="7" fillId="0" borderId="0" xfId="0" applyFont="1" applyAlignment="1">
      <alignment wrapText="1"/>
    </xf>
    <xf numFmtId="0" fontId="7" fillId="0" borderId="0" xfId="0" applyFont="1" applyAlignment="1">
      <alignment horizontal="center"/>
    </xf>
    <xf numFmtId="0" fontId="7" fillId="3" borderId="0" xfId="0" applyFont="1" applyFill="1" applyAlignment="1">
      <alignment horizontal="center"/>
    </xf>
    <xf numFmtId="0" fontId="7" fillId="3" borderId="0" xfId="0" applyFont="1" applyFill="1"/>
    <xf numFmtId="49" fontId="27" fillId="0" borderId="1" xfId="0" applyNumberFormat="1" applyFont="1" applyFill="1" applyBorder="1" applyAlignment="1">
      <alignment horizontal="center" vertical="top"/>
    </xf>
    <xf numFmtId="49" fontId="27" fillId="0" borderId="1" xfId="0" applyNumberFormat="1" applyFont="1" applyFill="1" applyBorder="1" applyAlignment="1">
      <alignment horizontal="center" vertical="top" wrapText="1"/>
    </xf>
    <xf numFmtId="0" fontId="27" fillId="0" borderId="1" xfId="0" applyFont="1" applyFill="1" applyBorder="1" applyAlignment="1">
      <alignment horizontal="center" vertical="top" wrapText="1"/>
    </xf>
    <xf numFmtId="0" fontId="27" fillId="0" borderId="1" xfId="0" applyFont="1" applyFill="1" applyBorder="1" applyAlignment="1">
      <alignment horizontal="left" vertical="top" wrapText="1"/>
    </xf>
    <xf numFmtId="2" fontId="29" fillId="3" borderId="1" xfId="0" applyNumberFormat="1" applyFont="1" applyFill="1" applyBorder="1" applyAlignment="1">
      <alignment horizontal="center" vertical="center" wrapText="1"/>
    </xf>
    <xf numFmtId="49" fontId="7" fillId="0" borderId="8" xfId="0" applyNumberFormat="1" applyFont="1" applyBorder="1" applyAlignment="1">
      <alignment horizontal="center" vertical="center"/>
    </xf>
    <xf numFmtId="0" fontId="18" fillId="0" borderId="1" xfId="0" applyFont="1" applyBorder="1" applyAlignment="1">
      <alignment horizontal="center" vertical="top" wrapText="1"/>
    </xf>
    <xf numFmtId="0" fontId="7" fillId="3" borderId="1" xfId="0" applyFont="1" applyFill="1" applyBorder="1" applyAlignment="1">
      <alignment vertical="top" wrapText="1"/>
    </xf>
    <xf numFmtId="0" fontId="7" fillId="3" borderId="0" xfId="0" applyFont="1" applyFill="1" applyAlignment="1">
      <alignment vertical="top" wrapText="1"/>
    </xf>
    <xf numFmtId="0" fontId="0" fillId="3" borderId="0" xfId="0" applyFill="1" applyAlignment="1">
      <alignment vertical="top" wrapText="1"/>
    </xf>
    <xf numFmtId="0" fontId="7" fillId="0" borderId="6" xfId="0" applyFont="1" applyBorder="1" applyAlignment="1">
      <alignment vertical="top" wrapText="1"/>
    </xf>
    <xf numFmtId="0" fontId="7" fillId="0" borderId="10" xfId="0" applyFont="1" applyBorder="1" applyAlignment="1">
      <alignment vertical="top" wrapText="1"/>
    </xf>
    <xf numFmtId="0" fontId="19" fillId="0" borderId="6" xfId="0" applyFont="1" applyBorder="1" applyAlignment="1" applyProtection="1">
      <alignment vertical="center" wrapText="1"/>
    </xf>
    <xf numFmtId="0" fontId="25" fillId="3" borderId="1" xfId="0" applyFont="1" applyFill="1" applyBorder="1" applyAlignment="1">
      <alignment horizontal="center" vertical="center" wrapText="1"/>
    </xf>
    <xf numFmtId="2" fontId="25" fillId="3" borderId="1" xfId="0" applyNumberFormat="1" applyFont="1" applyFill="1" applyBorder="1" applyAlignment="1">
      <alignment horizontal="center" vertical="center" wrapText="1"/>
    </xf>
    <xf numFmtId="0" fontId="27" fillId="0" borderId="1" xfId="0" applyFont="1" applyFill="1" applyBorder="1" applyAlignment="1">
      <alignment horizontal="center" vertical="top" wrapText="1"/>
    </xf>
    <xf numFmtId="49" fontId="25" fillId="3" borderId="1" xfId="0" applyNumberFormat="1" applyFont="1" applyFill="1" applyBorder="1" applyAlignment="1">
      <alignment horizontal="center" vertical="center" wrapText="1"/>
    </xf>
    <xf numFmtId="0" fontId="27" fillId="0" borderId="1" xfId="0" applyFont="1" applyFill="1" applyBorder="1" applyAlignment="1">
      <alignment horizontal="center" vertical="top" wrapText="1"/>
    </xf>
    <xf numFmtId="0" fontId="7" fillId="3" borderId="1" xfId="0" applyFont="1" applyFill="1" applyBorder="1" applyAlignment="1">
      <alignment horizontal="center" vertical="top" wrapText="1"/>
    </xf>
    <xf numFmtId="0" fontId="7" fillId="0" borderId="0" xfId="0" applyFont="1" applyAlignment="1">
      <alignment vertical="top"/>
    </xf>
    <xf numFmtId="0" fontId="7" fillId="0" borderId="1" xfId="0" applyFont="1" applyBorder="1" applyAlignment="1">
      <alignment vertical="top"/>
    </xf>
    <xf numFmtId="49" fontId="7" fillId="0" borderId="6" xfId="0" applyNumberFormat="1" applyFont="1" applyBorder="1" applyAlignment="1">
      <alignment horizontal="center" vertical="top" wrapText="1"/>
    </xf>
    <xf numFmtId="49" fontId="7" fillId="0" borderId="10" xfId="0" applyNumberFormat="1" applyFont="1" applyBorder="1" applyAlignment="1">
      <alignment horizontal="center" vertical="top" wrapText="1"/>
    </xf>
    <xf numFmtId="0" fontId="7" fillId="0" borderId="10" xfId="0" applyFont="1" applyBorder="1" applyAlignment="1">
      <alignment vertical="top"/>
    </xf>
    <xf numFmtId="0" fontId="0" fillId="0" borderId="0" xfId="0" applyAlignment="1">
      <alignment vertical="top"/>
    </xf>
    <xf numFmtId="0" fontId="27" fillId="0" borderId="11" xfId="0" applyFont="1" applyFill="1" applyBorder="1" applyAlignment="1">
      <alignment vertical="center" wrapText="1"/>
    </xf>
    <xf numFmtId="14" fontId="27" fillId="0" borderId="22" xfId="0" applyNumberFormat="1" applyFont="1" applyFill="1" applyBorder="1" applyAlignment="1">
      <alignment horizontal="center" vertical="center" wrapText="1"/>
    </xf>
    <xf numFmtId="0" fontId="27" fillId="0" borderId="11" xfId="0" applyFont="1" applyFill="1" applyBorder="1" applyAlignment="1">
      <alignment horizontal="center" vertical="center" wrapText="1"/>
    </xf>
    <xf numFmtId="164" fontId="7" fillId="3" borderId="1" xfId="0" applyNumberFormat="1" applyFont="1" applyFill="1" applyBorder="1" applyAlignment="1">
      <alignment horizontal="center" vertical="top"/>
    </xf>
    <xf numFmtId="164" fontId="18" fillId="0" borderId="1" xfId="0" applyNumberFormat="1" applyFont="1" applyFill="1" applyBorder="1" applyAlignment="1">
      <alignment horizontal="center" vertical="top" shrinkToFit="1"/>
    </xf>
    <xf numFmtId="0" fontId="7" fillId="0" borderId="1" xfId="0" applyFont="1" applyBorder="1" applyAlignment="1">
      <alignment horizontal="left" vertical="top" wrapText="1"/>
    </xf>
    <xf numFmtId="165" fontId="7" fillId="3" borderId="1" xfId="0" applyNumberFormat="1" applyFont="1" applyFill="1" applyBorder="1" applyAlignment="1">
      <alignment horizontal="center" vertical="top"/>
    </xf>
    <xf numFmtId="0" fontId="0" fillId="3" borderId="0" xfId="0" applyFill="1" applyAlignment="1">
      <alignment horizontal="center" vertical="top" wrapText="1"/>
    </xf>
    <xf numFmtId="0" fontId="20" fillId="3" borderId="1" xfId="0" applyFont="1" applyFill="1" applyBorder="1" applyAlignment="1">
      <alignment vertical="top" wrapText="1"/>
    </xf>
    <xf numFmtId="0" fontId="0" fillId="0" borderId="0" xfId="0" applyFont="1" applyAlignment="1">
      <alignment horizontal="center"/>
    </xf>
    <xf numFmtId="0" fontId="7" fillId="3" borderId="7" xfId="0" applyFont="1" applyFill="1" applyBorder="1" applyAlignment="1" applyProtection="1">
      <alignment horizontal="center"/>
      <protection locked="0"/>
    </xf>
    <xf numFmtId="0" fontId="7" fillId="3" borderId="1" xfId="0" applyFont="1" applyFill="1" applyBorder="1" applyAlignment="1" applyProtection="1">
      <alignment horizontal="center"/>
      <protection locked="0"/>
    </xf>
    <xf numFmtId="0" fontId="18" fillId="3" borderId="1" xfId="0" applyFont="1" applyFill="1" applyBorder="1" applyAlignment="1">
      <alignment horizontal="center" vertical="center" wrapText="1"/>
    </xf>
    <xf numFmtId="164" fontId="5" fillId="0" borderId="1" xfId="0" applyNumberFormat="1" applyFont="1"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0" fillId="0" borderId="0" xfId="0" applyFont="1"/>
    <xf numFmtId="0" fontId="25" fillId="0" borderId="1" xfId="0" applyFont="1" applyBorder="1" applyAlignment="1">
      <alignment horizontal="center" vertical="center" wrapText="1"/>
    </xf>
    <xf numFmtId="0" fontId="1" fillId="0" borderId="0" xfId="0" applyFont="1"/>
    <xf numFmtId="2" fontId="25" fillId="0" borderId="1" xfId="0" applyNumberFormat="1" applyFont="1" applyBorder="1" applyAlignment="1">
      <alignment horizontal="center" vertical="center" wrapText="1"/>
    </xf>
    <xf numFmtId="2" fontId="0" fillId="0" borderId="0" xfId="0" applyNumberFormat="1" applyFont="1"/>
    <xf numFmtId="0" fontId="7" fillId="3" borderId="1" xfId="0" applyFont="1" applyFill="1" applyBorder="1"/>
    <xf numFmtId="2" fontId="1" fillId="0" borderId="0" xfId="0" applyNumberFormat="1" applyFont="1"/>
    <xf numFmtId="164" fontId="4" fillId="0" borderId="1" xfId="0" applyNumberFormat="1" applyFont="1" applyBorder="1" applyAlignment="1">
      <alignment horizontal="center" vertical="center"/>
    </xf>
    <xf numFmtId="0" fontId="7" fillId="3" borderId="9" xfId="0" applyFont="1" applyFill="1" applyBorder="1" applyAlignment="1" applyProtection="1">
      <alignment horizontal="center"/>
      <protection locked="0"/>
    </xf>
    <xf numFmtId="49" fontId="7" fillId="0" borderId="8" xfId="0" applyNumberFormat="1" applyFont="1" applyBorder="1" applyAlignment="1" applyProtection="1">
      <alignment horizontal="center" vertical="center"/>
      <protection locked="0"/>
    </xf>
    <xf numFmtId="2" fontId="7" fillId="0" borderId="1" xfId="0" applyNumberFormat="1" applyFont="1" applyBorder="1" applyAlignment="1" applyProtection="1">
      <alignment horizontal="center" vertical="center" wrapText="1"/>
    </xf>
    <xf numFmtId="0" fontId="0" fillId="3" borderId="0" xfId="0" applyFill="1" applyBorder="1" applyAlignment="1" applyProtection="1">
      <alignment vertical="center"/>
      <protection locked="0"/>
    </xf>
    <xf numFmtId="0" fontId="0" fillId="3" borderId="0" xfId="0" applyFill="1" applyBorder="1" applyProtection="1">
      <protection locked="0"/>
    </xf>
    <xf numFmtId="2" fontId="0" fillId="3" borderId="0" xfId="0" applyNumberFormat="1" applyFill="1" applyBorder="1" applyAlignment="1" applyProtection="1">
      <alignment horizontal="center" vertical="center"/>
    </xf>
    <xf numFmtId="49" fontId="0" fillId="0" borderId="0" xfId="0" applyNumberFormat="1" applyBorder="1" applyAlignment="1" applyProtection="1">
      <alignment horizontal="center" vertical="center"/>
      <protection locked="0"/>
    </xf>
    <xf numFmtId="2" fontId="0" fillId="3" borderId="0" xfId="0" applyNumberFormat="1" applyFill="1" applyBorder="1" applyAlignment="1" applyProtection="1">
      <alignment vertical="center"/>
      <protection locked="0"/>
    </xf>
    <xf numFmtId="2" fontId="0" fillId="3" borderId="0" xfId="0" applyNumberFormat="1" applyFill="1" applyBorder="1" applyProtection="1">
      <protection locked="0"/>
    </xf>
    <xf numFmtId="0" fontId="0" fillId="4" borderId="0" xfId="0" applyFill="1" applyBorder="1" applyProtection="1">
      <protection locked="0"/>
    </xf>
    <xf numFmtId="0" fontId="0" fillId="4" borderId="0" xfId="0" applyFill="1" applyBorder="1" applyAlignment="1" applyProtection="1">
      <alignment horizontal="center" vertical="center"/>
      <protection locked="0"/>
    </xf>
    <xf numFmtId="0" fontId="0" fillId="0" borderId="0" xfId="0" applyBorder="1" applyAlignment="1" applyProtection="1">
      <alignment vertical="center"/>
    </xf>
    <xf numFmtId="0" fontId="0" fillId="0" borderId="0" xfId="0" applyBorder="1" applyProtection="1"/>
    <xf numFmtId="1" fontId="0" fillId="0" borderId="0" xfId="0" applyNumberFormat="1" applyBorder="1" applyAlignment="1" applyProtection="1">
      <alignment horizontal="center" vertical="center"/>
    </xf>
    <xf numFmtId="2" fontId="0" fillId="0" borderId="0" xfId="0" applyNumberFormat="1" applyBorder="1" applyAlignment="1" applyProtection="1">
      <alignment horizontal="center" vertical="center"/>
    </xf>
    <xf numFmtId="49" fontId="7" fillId="0" borderId="1" xfId="0" applyNumberFormat="1" applyFont="1" applyBorder="1" applyAlignment="1" applyProtection="1">
      <alignment horizontal="center" vertical="center"/>
      <protection locked="0"/>
    </xf>
    <xf numFmtId="49" fontId="7" fillId="0" borderId="0" xfId="0" applyNumberFormat="1" applyFont="1" applyBorder="1" applyAlignment="1" applyProtection="1">
      <alignment horizontal="center" vertical="center"/>
      <protection locked="0"/>
    </xf>
    <xf numFmtId="0" fontId="7" fillId="3" borderId="0" xfId="0" applyFont="1" applyFill="1" applyBorder="1" applyAlignment="1" applyProtection="1">
      <alignment vertical="center"/>
      <protection locked="0"/>
    </xf>
    <xf numFmtId="2" fontId="7" fillId="3" borderId="0" xfId="0" applyNumberFormat="1" applyFont="1" applyFill="1" applyBorder="1" applyAlignment="1" applyProtection="1">
      <alignment vertical="center"/>
      <protection locked="0"/>
    </xf>
    <xf numFmtId="2" fontId="7" fillId="3" borderId="0" xfId="0" applyNumberFormat="1" applyFont="1" applyFill="1" applyBorder="1" applyProtection="1">
      <protection locked="0"/>
    </xf>
    <xf numFmtId="0" fontId="7" fillId="3" borderId="0" xfId="0" applyFont="1" applyFill="1" applyBorder="1" applyProtection="1">
      <protection locked="0"/>
    </xf>
    <xf numFmtId="2" fontId="7" fillId="0" borderId="1" xfId="0" applyNumberFormat="1" applyFont="1" applyBorder="1" applyAlignment="1" applyProtection="1">
      <alignment horizontal="center" vertical="center"/>
    </xf>
    <xf numFmtId="2" fontId="7" fillId="0" borderId="0" xfId="0" applyNumberFormat="1" applyFont="1" applyBorder="1" applyAlignment="1" applyProtection="1">
      <alignment horizontal="center" vertical="center"/>
    </xf>
    <xf numFmtId="1" fontId="7" fillId="0" borderId="1" xfId="0" applyNumberFormat="1" applyFont="1" applyBorder="1" applyAlignment="1" applyProtection="1">
      <alignment horizontal="center" vertical="center"/>
    </xf>
    <xf numFmtId="0" fontId="11" fillId="3" borderId="1" xfId="0" applyFont="1" applyFill="1" applyBorder="1" applyAlignment="1">
      <alignment horizontal="center" vertical="top" wrapText="1"/>
    </xf>
    <xf numFmtId="2" fontId="7" fillId="0" borderId="8" xfId="0" applyNumberFormat="1" applyFont="1" applyBorder="1" applyAlignment="1" applyProtection="1">
      <alignment horizontal="center" vertical="center"/>
    </xf>
    <xf numFmtId="1" fontId="7" fillId="0" borderId="8" xfId="0" applyNumberFormat="1" applyFont="1" applyBorder="1" applyAlignment="1" applyProtection="1">
      <alignment horizontal="center" vertical="center"/>
    </xf>
    <xf numFmtId="0" fontId="0" fillId="0" borderId="0" xfId="0" applyFill="1" applyBorder="1" applyAlignment="1" applyProtection="1">
      <alignment vertical="center"/>
      <protection locked="0"/>
    </xf>
    <xf numFmtId="1" fontId="7" fillId="0" borderId="0" xfId="0" applyNumberFormat="1" applyFont="1" applyBorder="1" applyAlignment="1" applyProtection="1">
      <alignment horizontal="center" vertical="center"/>
    </xf>
    <xf numFmtId="0" fontId="7" fillId="3" borderId="1" xfId="0" applyFont="1" applyFill="1" applyBorder="1" applyAlignment="1" applyProtection="1">
      <alignment horizontal="center" vertical="center"/>
      <protection locked="0"/>
    </xf>
    <xf numFmtId="0" fontId="7" fillId="3" borderId="8" xfId="0" applyFont="1" applyFill="1" applyBorder="1" applyAlignment="1" applyProtection="1">
      <alignment horizontal="center" vertical="center"/>
      <protection locked="0"/>
    </xf>
    <xf numFmtId="2" fontId="11" fillId="3" borderId="1" xfId="0" applyNumberFormat="1" applyFont="1" applyFill="1" applyBorder="1" applyAlignment="1">
      <alignment horizontal="center" vertical="top" wrapText="1"/>
    </xf>
    <xf numFmtId="0" fontId="27" fillId="0" borderId="1" xfId="0" applyFont="1" applyFill="1" applyBorder="1" applyAlignment="1">
      <alignment horizontal="center" vertical="top" wrapText="1"/>
    </xf>
    <xf numFmtId="49" fontId="25" fillId="0" borderId="1" xfId="0" applyNumberFormat="1" applyFont="1" applyBorder="1" applyAlignment="1">
      <alignment horizontal="center" vertical="center" wrapText="1"/>
    </xf>
    <xf numFmtId="0" fontId="21" fillId="0" borderId="10" xfId="0" applyFont="1" applyFill="1" applyBorder="1" applyAlignment="1">
      <alignment horizontal="center" vertical="center" wrapText="1"/>
    </xf>
    <xf numFmtId="0" fontId="23" fillId="0" borderId="1" xfId="0"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2" fontId="25" fillId="0" borderId="1" xfId="0" applyNumberFormat="1" applyFont="1" applyFill="1" applyBorder="1" applyAlignment="1">
      <alignment horizontal="center" vertical="center" wrapText="1"/>
    </xf>
    <xf numFmtId="0" fontId="21" fillId="0" borderId="10" xfId="0" applyFont="1" applyFill="1" applyBorder="1" applyAlignment="1">
      <alignment horizontal="center" vertical="top" wrapText="1"/>
    </xf>
    <xf numFmtId="49" fontId="21"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3" fillId="0" borderId="1" xfId="0" applyFont="1" applyFill="1" applyBorder="1" applyAlignment="1">
      <alignment vertical="top" wrapText="1"/>
    </xf>
    <xf numFmtId="0" fontId="23" fillId="0" borderId="1" xfId="0" applyFont="1" applyFill="1" applyBorder="1" applyAlignment="1">
      <alignment horizontal="center" vertical="top" wrapText="1"/>
    </xf>
    <xf numFmtId="0" fontId="23" fillId="0" borderId="10" xfId="0" applyFont="1" applyFill="1" applyBorder="1" applyAlignment="1">
      <alignment vertical="top" wrapText="1"/>
    </xf>
    <xf numFmtId="0" fontId="25" fillId="0" borderId="10" xfId="0" applyFont="1" applyFill="1" applyBorder="1" applyAlignment="1">
      <alignment horizontal="center" vertical="center" wrapText="1"/>
    </xf>
    <xf numFmtId="49" fontId="25" fillId="0" borderId="10" xfId="0" applyNumberFormat="1" applyFont="1" applyFill="1" applyBorder="1" applyAlignment="1">
      <alignment horizontal="center" vertical="center" wrapText="1"/>
    </xf>
    <xf numFmtId="0" fontId="21" fillId="0" borderId="1" xfId="0" applyFont="1" applyFill="1" applyBorder="1" applyAlignment="1">
      <alignment horizontal="center" vertical="top" wrapText="1"/>
    </xf>
    <xf numFmtId="49" fontId="25"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49"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1" xfId="0" applyFont="1" applyFill="1" applyBorder="1" applyAlignment="1">
      <alignment vertical="center" wrapText="1"/>
    </xf>
    <xf numFmtId="0" fontId="23" fillId="0" borderId="1" xfId="0" applyFont="1" applyFill="1" applyBorder="1" applyAlignment="1">
      <alignment vertical="center" wrapText="1"/>
    </xf>
    <xf numFmtId="164" fontId="7" fillId="3" borderId="1" xfId="0" applyNumberFormat="1" applyFont="1" applyFill="1" applyBorder="1" applyAlignment="1" applyProtection="1">
      <alignment horizontal="center"/>
      <protection locked="0"/>
    </xf>
    <xf numFmtId="2" fontId="25" fillId="0" borderId="7" xfId="0" applyNumberFormat="1" applyFont="1" applyFill="1" applyBorder="1" applyAlignment="1">
      <alignment horizontal="center" vertical="center" wrapText="1"/>
    </xf>
    <xf numFmtId="2" fontId="21" fillId="0" borderId="7" xfId="0" applyNumberFormat="1" applyFont="1" applyFill="1" applyBorder="1" applyAlignment="1">
      <alignment horizontal="center" vertical="center" wrapText="1"/>
    </xf>
    <xf numFmtId="0" fontId="23" fillId="0" borderId="1" xfId="0" applyFont="1" applyFill="1" applyBorder="1" applyAlignment="1">
      <alignment horizontal="center" wrapText="1"/>
    </xf>
    <xf numFmtId="49" fontId="23" fillId="0" borderId="1" xfId="0" applyNumberFormat="1" applyFont="1" applyFill="1" applyBorder="1" applyAlignment="1">
      <alignment horizontal="center" vertical="top" wrapText="1"/>
    </xf>
    <xf numFmtId="2" fontId="26" fillId="0" borderId="0" xfId="0" applyNumberFormat="1" applyFont="1" applyFill="1" applyAlignment="1">
      <alignment horizontal="center" vertical="center"/>
    </xf>
    <xf numFmtId="2" fontId="23" fillId="0" borderId="1" xfId="0" applyNumberFormat="1" applyFont="1" applyFill="1" applyBorder="1" applyAlignment="1">
      <alignment horizontal="center" vertical="center"/>
    </xf>
    <xf numFmtId="0" fontId="23" fillId="0" borderId="10" xfId="0" applyFont="1" applyFill="1" applyBorder="1" applyAlignment="1">
      <alignment vertical="center" wrapText="1"/>
    </xf>
    <xf numFmtId="49" fontId="21" fillId="0" borderId="10" xfId="0" applyNumberFormat="1" applyFont="1" applyFill="1" applyBorder="1" applyAlignment="1">
      <alignment horizontal="center" vertical="center" wrapText="1"/>
    </xf>
    <xf numFmtId="2" fontId="23" fillId="0" borderId="0" xfId="0" applyNumberFormat="1" applyFont="1" applyFill="1" applyAlignment="1">
      <alignment horizontal="center" vertical="center"/>
    </xf>
    <xf numFmtId="0" fontId="7" fillId="0" borderId="0" xfId="0" applyFont="1" applyFill="1" applyAlignment="1">
      <alignment vertical="top" wrapText="1"/>
    </xf>
    <xf numFmtId="0" fontId="30" fillId="0" borderId="1" xfId="0" applyFont="1" applyFill="1" applyBorder="1" applyAlignment="1">
      <alignment vertical="top" wrapText="1"/>
    </xf>
    <xf numFmtId="0" fontId="27" fillId="0" borderId="1" xfId="0" applyFont="1" applyFill="1" applyBorder="1" applyAlignment="1">
      <alignment vertical="top" wrapText="1"/>
    </xf>
    <xf numFmtId="0" fontId="27" fillId="0" borderId="1" xfId="0" applyNumberFormat="1" applyFont="1" applyFill="1" applyBorder="1" applyAlignment="1">
      <alignment vertical="top" wrapText="1"/>
    </xf>
    <xf numFmtId="2" fontId="19" fillId="2" borderId="1" xfId="0" applyNumberFormat="1" applyFont="1" applyFill="1" applyBorder="1" applyAlignment="1" applyProtection="1">
      <alignment horizontal="center" vertical="center"/>
    </xf>
    <xf numFmtId="0" fontId="29" fillId="0" borderId="0" xfId="0" applyFont="1" applyAlignment="1" applyProtection="1">
      <alignment horizontal="left" vertical="center" wrapText="1"/>
    </xf>
    <xf numFmtId="0" fontId="19" fillId="5" borderId="5" xfId="0" applyFont="1" applyFill="1" applyBorder="1" applyAlignment="1" applyProtection="1">
      <alignment horizontal="center" vertical="center"/>
    </xf>
    <xf numFmtId="0" fontId="19" fillId="5" borderId="0" xfId="0" applyFont="1" applyFill="1" applyAlignment="1" applyProtection="1">
      <alignment horizontal="center" vertical="center"/>
    </xf>
    <xf numFmtId="0" fontId="19" fillId="0" borderId="1" xfId="0" applyFont="1" applyBorder="1" applyAlignment="1" applyProtection="1">
      <alignment horizontal="center" vertical="center" wrapText="1"/>
    </xf>
    <xf numFmtId="0" fontId="7" fillId="0" borderId="1" xfId="0" applyFont="1" applyBorder="1" applyAlignment="1" applyProtection="1">
      <alignment vertical="center"/>
    </xf>
    <xf numFmtId="2" fontId="19" fillId="2" borderId="2" xfId="0" applyNumberFormat="1" applyFont="1" applyFill="1" applyBorder="1" applyAlignment="1" applyProtection="1">
      <alignment horizontal="center" vertical="center"/>
    </xf>
    <xf numFmtId="2" fontId="19" fillId="2" borderId="3" xfId="0" applyNumberFormat="1" applyFont="1" applyFill="1" applyBorder="1" applyAlignment="1" applyProtection="1">
      <alignment horizontal="center" vertical="center"/>
    </xf>
    <xf numFmtId="2" fontId="19" fillId="2" borderId="4" xfId="0" applyNumberFormat="1" applyFont="1" applyFill="1" applyBorder="1" applyAlignment="1" applyProtection="1">
      <alignment horizontal="center" vertical="center"/>
    </xf>
    <xf numFmtId="0" fontId="7" fillId="0" borderId="1" xfId="0" applyFont="1" applyBorder="1" applyAlignment="1" applyProtection="1">
      <alignment horizontal="center" vertical="center" wrapText="1"/>
    </xf>
    <xf numFmtId="0" fontId="7" fillId="0" borderId="0" xfId="0" applyFont="1" applyBorder="1" applyAlignment="1" applyProtection="1">
      <alignment vertical="center" wrapText="1"/>
    </xf>
    <xf numFmtId="0" fontId="19" fillId="0" borderId="13" xfId="0" applyFont="1" applyBorder="1" applyAlignment="1" applyProtection="1">
      <alignment horizontal="center" vertical="center" wrapText="1"/>
    </xf>
    <xf numFmtId="0" fontId="19" fillId="0" borderId="10" xfId="0" applyFont="1" applyBorder="1" applyAlignment="1" applyProtection="1">
      <alignment horizontal="center" vertical="center" wrapText="1"/>
    </xf>
    <xf numFmtId="0" fontId="23" fillId="0" borderId="1" xfId="0" applyFont="1" applyFill="1" applyBorder="1" applyAlignment="1">
      <alignment horizontal="left" vertical="top" wrapText="1"/>
    </xf>
    <xf numFmtId="49" fontId="21"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3" fillId="0" borderId="6" xfId="0" applyFont="1" applyFill="1" applyBorder="1" applyAlignment="1">
      <alignment horizontal="left" vertical="center" wrapText="1"/>
    </xf>
    <xf numFmtId="0" fontId="23" fillId="0" borderId="10" xfId="0" applyFont="1" applyFill="1" applyBorder="1" applyAlignment="1">
      <alignment horizontal="left" vertical="center" wrapText="1"/>
    </xf>
    <xf numFmtId="0" fontId="21" fillId="0" borderId="6" xfId="0" applyFont="1" applyFill="1" applyBorder="1" applyAlignment="1">
      <alignment horizontal="center" vertical="center" wrapText="1"/>
    </xf>
    <xf numFmtId="0" fontId="21" fillId="0" borderId="10" xfId="0" applyFont="1" applyFill="1" applyBorder="1" applyAlignment="1">
      <alignment horizontal="center" vertical="center" wrapText="1"/>
    </xf>
    <xf numFmtId="49" fontId="21" fillId="0" borderId="6" xfId="0" applyNumberFormat="1" applyFont="1" applyFill="1" applyBorder="1" applyAlignment="1">
      <alignment horizontal="center" vertical="center" wrapText="1"/>
    </xf>
    <xf numFmtId="49" fontId="21" fillId="0" borderId="10" xfId="0" applyNumberFormat="1" applyFont="1" applyFill="1" applyBorder="1" applyAlignment="1">
      <alignment horizontal="center" vertical="center" wrapText="1"/>
    </xf>
    <xf numFmtId="49" fontId="21" fillId="0" borderId="13" xfId="0" applyNumberFormat="1"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3" fillId="0" borderId="13" xfId="0" applyFont="1" applyFill="1" applyBorder="1" applyAlignment="1">
      <alignment horizontal="left" vertical="top" wrapText="1"/>
    </xf>
    <xf numFmtId="0" fontId="23" fillId="0" borderId="10" xfId="0" applyFont="1" applyFill="1" applyBorder="1" applyAlignment="1">
      <alignment horizontal="left" vertical="top" wrapText="1"/>
    </xf>
    <xf numFmtId="0" fontId="25" fillId="0" borderId="10"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1" fillId="0" borderId="6" xfId="0" applyFont="1" applyFill="1" applyBorder="1" applyAlignment="1">
      <alignment vertical="top" wrapText="1"/>
    </xf>
    <xf numFmtId="0" fontId="21" fillId="0" borderId="10" xfId="0" applyFont="1" applyFill="1" applyBorder="1" applyAlignment="1">
      <alignment vertical="top" wrapText="1"/>
    </xf>
    <xf numFmtId="0" fontId="23" fillId="0" borderId="1" xfId="0" applyFont="1" applyFill="1" applyBorder="1" applyAlignment="1">
      <alignment horizontal="center" vertical="top" wrapText="1"/>
    </xf>
    <xf numFmtId="0" fontId="23" fillId="0" borderId="1" xfId="0" applyFont="1" applyFill="1" applyBorder="1" applyAlignment="1">
      <alignment vertical="top" wrapText="1"/>
    </xf>
    <xf numFmtId="0" fontId="21" fillId="0" borderId="6" xfId="0" applyFont="1" applyFill="1" applyBorder="1" applyAlignment="1">
      <alignment horizontal="left" vertical="center" wrapText="1"/>
    </xf>
    <xf numFmtId="0" fontId="21" fillId="0" borderId="13"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0" xfId="0" applyFont="1" applyBorder="1" applyAlignment="1">
      <alignment horizontal="left" vertical="center" wrapText="1"/>
    </xf>
    <xf numFmtId="0" fontId="25" fillId="0" borderId="6"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0" xfId="0" applyFont="1" applyBorder="1" applyAlignment="1">
      <alignment horizontal="center" vertical="center" wrapText="1"/>
    </xf>
    <xf numFmtId="49" fontId="21" fillId="0" borderId="6" xfId="0" applyNumberFormat="1" applyFont="1" applyBorder="1" applyAlignment="1">
      <alignment horizontal="center" vertical="center" wrapText="1"/>
    </xf>
    <xf numFmtId="49" fontId="21" fillId="0" borderId="13"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0" fontId="22" fillId="0" borderId="0" xfId="0" applyFont="1" applyFill="1" applyAlignment="1">
      <alignment horizontal="left" vertical="top" wrapText="1"/>
    </xf>
    <xf numFmtId="0" fontId="24" fillId="0" borderId="1" xfId="0" applyFont="1" applyFill="1" applyBorder="1" applyAlignment="1">
      <alignment horizontal="center" vertical="top" wrapText="1"/>
    </xf>
    <xf numFmtId="2" fontId="24" fillId="0" borderId="8" xfId="0" applyNumberFormat="1" applyFont="1" applyFill="1" applyBorder="1" applyAlignment="1">
      <alignment horizontal="center" vertical="top" wrapText="1"/>
    </xf>
    <xf numFmtId="2" fontId="24" fillId="0" borderId="9" xfId="0" applyNumberFormat="1" applyFont="1" applyFill="1" applyBorder="1" applyAlignment="1">
      <alignment horizontal="center" vertical="top" wrapText="1"/>
    </xf>
    <xf numFmtId="2" fontId="24" fillId="0" borderId="7" xfId="0" applyNumberFormat="1" applyFont="1" applyFill="1" applyBorder="1" applyAlignment="1">
      <alignment horizontal="center" vertical="top" wrapText="1"/>
    </xf>
    <xf numFmtId="0" fontId="24" fillId="0" borderId="1" xfId="0" applyFont="1" applyBorder="1" applyAlignment="1">
      <alignment horizontal="center" vertical="top" wrapText="1"/>
    </xf>
    <xf numFmtId="0" fontId="23" fillId="0" borderId="6" xfId="0" applyFont="1" applyFill="1" applyBorder="1" applyAlignment="1">
      <alignment horizontal="center" vertical="top" wrapText="1"/>
    </xf>
    <xf numFmtId="0" fontId="23" fillId="0" borderId="13" xfId="0" applyFont="1" applyFill="1" applyBorder="1" applyAlignment="1">
      <alignment horizontal="center" vertical="top" wrapText="1"/>
    </xf>
    <xf numFmtId="0" fontId="23" fillId="0" borderId="10" xfId="0" applyFont="1" applyFill="1" applyBorder="1" applyAlignment="1">
      <alignment horizontal="center" vertical="top" wrapText="1"/>
    </xf>
    <xf numFmtId="0" fontId="23" fillId="0" borderId="6" xfId="0" applyFont="1" applyFill="1" applyBorder="1" applyAlignment="1">
      <alignment horizontal="left" vertical="top" wrapText="1"/>
    </xf>
    <xf numFmtId="0" fontId="3" fillId="0" borderId="1" xfId="0" applyFont="1" applyBorder="1" applyAlignment="1">
      <alignment horizontal="center" vertical="top"/>
    </xf>
    <xf numFmtId="0" fontId="3" fillId="0" borderId="6" xfId="0" applyFont="1" applyBorder="1" applyAlignment="1">
      <alignment horizontal="left" vertical="top" wrapText="1"/>
    </xf>
    <xf numFmtId="0" fontId="3" fillId="0" borderId="13" xfId="0" applyFont="1" applyBorder="1" applyAlignment="1">
      <alignment horizontal="left" vertical="top" wrapText="1"/>
    </xf>
    <xf numFmtId="0" fontId="3" fillId="0" borderId="10" xfId="0" applyFont="1" applyBorder="1" applyAlignment="1">
      <alignment horizontal="left" vertical="top" wrapText="1"/>
    </xf>
    <xf numFmtId="0" fontId="8" fillId="0" borderId="0" xfId="0" applyFont="1" applyAlignment="1">
      <alignment horizontal="left" wrapText="1"/>
    </xf>
    <xf numFmtId="0" fontId="11" fillId="6"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9" fillId="0" borderId="1" xfId="0" applyFont="1" applyBorder="1" applyAlignment="1">
      <alignment horizontal="center" vertical="top" wrapText="1"/>
    </xf>
    <xf numFmtId="0" fontId="13" fillId="0" borderId="1" xfId="0" applyFont="1" applyBorder="1" applyAlignment="1">
      <alignment horizontal="center" vertical="top" wrapText="1"/>
    </xf>
    <xf numFmtId="0" fontId="11" fillId="3" borderId="1" xfId="0" applyFont="1" applyFill="1" applyBorder="1" applyAlignment="1">
      <alignment horizontal="center" vertical="top" wrapText="1"/>
    </xf>
    <xf numFmtId="0" fontId="12" fillId="6" borderId="1" xfId="0" applyFont="1" applyFill="1" applyBorder="1" applyAlignment="1">
      <alignment horizontal="center" vertical="top" wrapText="1"/>
    </xf>
    <xf numFmtId="0" fontId="29" fillId="0" borderId="0" xfId="0" applyFont="1" applyAlignment="1">
      <alignment horizontal="left" wrapText="1"/>
    </xf>
    <xf numFmtId="49" fontId="19" fillId="0" borderId="1" xfId="0" applyNumberFormat="1" applyFont="1" applyBorder="1" applyAlignment="1">
      <alignment horizontal="center" vertical="top" wrapText="1"/>
    </xf>
    <xf numFmtId="49" fontId="19" fillId="0" borderId="6" xfId="0" applyNumberFormat="1" applyFont="1" applyBorder="1" applyAlignment="1">
      <alignment horizontal="center" vertical="top" wrapText="1"/>
    </xf>
    <xf numFmtId="0" fontId="19" fillId="0" borderId="1" xfId="0" applyFont="1" applyBorder="1" applyAlignment="1">
      <alignment horizontal="center" vertical="top" wrapText="1"/>
    </xf>
    <xf numFmtId="0" fontId="19" fillId="0" borderId="6" xfId="0" applyFont="1" applyBorder="1" applyAlignment="1">
      <alignment horizontal="center" vertical="top" wrapText="1"/>
    </xf>
    <xf numFmtId="0" fontId="19" fillId="0" borderId="14"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23" xfId="0" applyFont="1" applyBorder="1" applyAlignment="1">
      <alignment horizontal="center" vertical="center" wrapText="1"/>
    </xf>
    <xf numFmtId="0" fontId="27" fillId="3" borderId="6" xfId="0" applyFont="1" applyFill="1" applyBorder="1" applyAlignment="1">
      <alignment horizontal="center" vertical="top" wrapText="1"/>
    </xf>
    <xf numFmtId="0" fontId="27" fillId="3" borderId="10" xfId="0" applyFont="1" applyFill="1" applyBorder="1" applyAlignment="1">
      <alignment horizontal="center" vertical="top" wrapText="1"/>
    </xf>
    <xf numFmtId="49" fontId="27" fillId="3" borderId="1" xfId="0" applyNumberFormat="1" applyFont="1" applyFill="1" applyBorder="1" applyAlignment="1">
      <alignment horizontal="center" vertical="top" wrapText="1"/>
    </xf>
    <xf numFmtId="0" fontId="20" fillId="3" borderId="6"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7" fillId="0" borderId="1" xfId="0" applyFont="1" applyFill="1" applyBorder="1" applyAlignment="1">
      <alignment horizontal="center" vertical="top" wrapText="1"/>
    </xf>
    <xf numFmtId="0" fontId="27" fillId="0" borderId="6" xfId="0" applyFont="1" applyFill="1" applyBorder="1" applyAlignment="1">
      <alignment horizontal="center" vertical="center" wrapText="1"/>
    </xf>
    <xf numFmtId="0" fontId="27" fillId="0" borderId="10"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0" fillId="6" borderId="1" xfId="4" applyFont="1" applyFill="1" applyBorder="1" applyAlignment="1">
      <alignment horizontal="center" vertical="center" wrapText="1"/>
    </xf>
    <xf numFmtId="0" fontId="20" fillId="3" borderId="1" xfId="4" applyFont="1" applyFill="1" applyBorder="1" applyAlignment="1">
      <alignment horizontal="center" vertical="center" wrapText="1"/>
    </xf>
    <xf numFmtId="0" fontId="20" fillId="0" borderId="8" xfId="0" applyFont="1" applyBorder="1" applyAlignment="1">
      <alignment horizontal="center" vertical="top" wrapText="1"/>
    </xf>
    <xf numFmtId="0" fontId="28" fillId="0" borderId="9" xfId="0" applyFont="1" applyBorder="1" applyAlignment="1">
      <alignment horizontal="center" vertical="top" wrapText="1"/>
    </xf>
    <xf numFmtId="0" fontId="28" fillId="0" borderId="7" xfId="0" applyFont="1" applyBorder="1" applyAlignment="1">
      <alignment horizontal="center" vertical="top" wrapText="1"/>
    </xf>
    <xf numFmtId="0" fontId="0" fillId="0" borderId="0" xfId="0" applyAlignment="1">
      <alignment horizontal="center" vertical="center" wrapText="1"/>
    </xf>
    <xf numFmtId="0" fontId="20" fillId="0" borderId="1" xfId="0" applyFont="1" applyBorder="1" applyAlignment="1">
      <alignment horizontal="center" vertical="top" wrapText="1"/>
    </xf>
    <xf numFmtId="0" fontId="20" fillId="0" borderId="6" xfId="0" applyFont="1" applyBorder="1" applyAlignment="1">
      <alignment horizontal="center" vertical="top" wrapText="1"/>
    </xf>
    <xf numFmtId="0" fontId="28" fillId="0" borderId="10" xfId="0" applyFont="1" applyBorder="1" applyAlignment="1">
      <alignment horizontal="center" vertical="top" wrapText="1"/>
    </xf>
    <xf numFmtId="0" fontId="2" fillId="0" borderId="0" xfId="0" applyFont="1" applyFill="1" applyAlignment="1">
      <alignment horizontal="left" wrapText="1"/>
    </xf>
    <xf numFmtId="49" fontId="27" fillId="0" borderId="1" xfId="0" applyNumberFormat="1" applyFont="1" applyFill="1" applyBorder="1" applyAlignment="1">
      <alignment horizontal="center" vertical="top" wrapText="1"/>
    </xf>
    <xf numFmtId="0" fontId="28" fillId="0" borderId="1" xfId="0" applyFont="1" applyBorder="1" applyAlignment="1">
      <alignment horizontal="center" vertical="top" wrapText="1"/>
    </xf>
    <xf numFmtId="0" fontId="27" fillId="0" borderId="6" xfId="0" applyFont="1" applyFill="1" applyBorder="1" applyAlignment="1">
      <alignment horizontal="center" vertical="top" wrapText="1"/>
    </xf>
    <xf numFmtId="0" fontId="28" fillId="0" borderId="13" xfId="0" applyFont="1" applyBorder="1" applyAlignment="1">
      <alignment horizontal="center" vertical="top" wrapText="1"/>
    </xf>
    <xf numFmtId="0" fontId="27" fillId="0" borderId="8" xfId="0" applyFont="1" applyFill="1" applyBorder="1" applyAlignment="1">
      <alignment horizontal="center" vertical="top" wrapText="1"/>
    </xf>
    <xf numFmtId="0" fontId="27" fillId="0" borderId="9" xfId="0" applyFont="1" applyFill="1" applyBorder="1" applyAlignment="1">
      <alignment horizontal="center" vertical="top" wrapText="1"/>
    </xf>
    <xf numFmtId="0" fontId="27" fillId="0" borderId="7" xfId="0" applyFont="1" applyFill="1" applyBorder="1" applyAlignment="1">
      <alignment horizontal="center" vertical="top" wrapText="1"/>
    </xf>
    <xf numFmtId="0" fontId="29" fillId="0" borderId="9" xfId="0" applyFont="1" applyFill="1" applyBorder="1" applyAlignment="1">
      <alignment horizontal="center" vertical="top" wrapText="1"/>
    </xf>
    <xf numFmtId="0" fontId="29" fillId="0" borderId="7" xfId="0" applyFont="1" applyFill="1" applyBorder="1" applyAlignment="1">
      <alignment horizontal="center" vertical="top" wrapText="1"/>
    </xf>
    <xf numFmtId="0" fontId="20" fillId="0" borderId="7" xfId="0" applyFont="1" applyBorder="1" applyAlignment="1">
      <alignment horizontal="center" vertical="top" wrapText="1"/>
    </xf>
    <xf numFmtId="0" fontId="27" fillId="3" borderId="13" xfId="0" applyFont="1" applyFill="1" applyBorder="1" applyAlignment="1">
      <alignment horizontal="center" vertical="top" wrapText="1"/>
    </xf>
    <xf numFmtId="49" fontId="19" fillId="0" borderId="1" xfId="0" applyNumberFormat="1" applyFont="1" applyBorder="1" applyAlignment="1">
      <alignment horizontal="center" vertical="center"/>
    </xf>
    <xf numFmtId="0" fontId="19" fillId="0" borderId="1" xfId="0" applyFont="1" applyBorder="1" applyAlignment="1">
      <alignment horizontal="center" vertical="center"/>
    </xf>
    <xf numFmtId="0" fontId="27" fillId="0" borderId="14"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3" borderId="8" xfId="0" applyFont="1" applyFill="1" applyBorder="1" applyAlignment="1">
      <alignment horizontal="center" vertical="top" wrapText="1"/>
    </xf>
    <xf numFmtId="0" fontId="27" fillId="3" borderId="9" xfId="0" applyFont="1" applyFill="1" applyBorder="1" applyAlignment="1">
      <alignment horizontal="center" vertical="top" wrapText="1"/>
    </xf>
    <xf numFmtId="0" fontId="27" fillId="3" borderId="7" xfId="0" applyFont="1" applyFill="1" applyBorder="1" applyAlignment="1">
      <alignment horizontal="center" vertical="top" wrapText="1"/>
    </xf>
    <xf numFmtId="0" fontId="15" fillId="0" borderId="0" xfId="0" applyFont="1" applyAlignment="1">
      <alignment horizontal="left" vertical="top" wrapText="1"/>
    </xf>
    <xf numFmtId="0" fontId="15" fillId="0" borderId="0" xfId="0" applyFont="1" applyAlignment="1">
      <alignment horizontal="center" vertical="top" wrapText="1"/>
    </xf>
    <xf numFmtId="0" fontId="2" fillId="0" borderId="0" xfId="0" applyFont="1" applyFill="1" applyBorder="1" applyAlignment="1">
      <alignment wrapText="1"/>
    </xf>
    <xf numFmtId="0" fontId="15" fillId="0" borderId="0" xfId="0" applyFont="1" applyAlignment="1">
      <alignment wrapText="1"/>
    </xf>
    <xf numFmtId="0" fontId="2" fillId="0" borderId="0" xfId="0" applyFont="1" applyFill="1" applyBorder="1" applyAlignment="1">
      <alignment horizontal="center" vertical="top" wrapText="1"/>
    </xf>
    <xf numFmtId="0" fontId="0" fillId="0" borderId="0" xfId="0" applyBorder="1" applyAlignment="1">
      <alignment horizontal="center" vertical="top" wrapText="1"/>
    </xf>
  </cellXfs>
  <cellStyles count="5">
    <cellStyle name="Обычный" xfId="0" builtinId="0"/>
    <cellStyle name="Обычный 2" xfId="1"/>
    <cellStyle name="Обычный_Лист3" xfId="4"/>
    <cellStyle name="Процентный 2" xfId="3"/>
    <cellStyle name="Процент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N20"/>
  <sheetViews>
    <sheetView tabSelected="1" view="pageBreakPreview" zoomScaleSheetLayoutView="100" workbookViewId="0">
      <selection activeCell="G17" sqref="G17"/>
    </sheetView>
  </sheetViews>
  <sheetFormatPr defaultRowHeight="15" x14ac:dyDescent="0.25"/>
  <cols>
    <col min="1" max="1" width="58.7109375" style="1" customWidth="1"/>
    <col min="2" max="2" width="33" style="1" customWidth="1"/>
    <col min="3" max="3" width="20.42578125" style="1" customWidth="1"/>
    <col min="4" max="4" width="16.28515625" style="1" customWidth="1"/>
    <col min="5" max="5" width="12.85546875" style="1" customWidth="1"/>
    <col min="6" max="6" width="8.28515625" style="1" bestFit="1" customWidth="1"/>
    <col min="7" max="7" width="7.7109375" style="1" customWidth="1"/>
    <col min="8" max="8" width="7.28515625" style="1" customWidth="1"/>
    <col min="9" max="9" width="6.5703125" style="1" customWidth="1"/>
    <col min="10" max="10" width="7" style="1" customWidth="1"/>
    <col min="11" max="11" width="6.85546875" style="1" customWidth="1"/>
    <col min="12" max="13" width="6.7109375" style="1" customWidth="1"/>
    <col min="14" max="19" width="7.7109375" style="1" customWidth="1"/>
    <col min="20" max="21" width="7.140625" style="1" customWidth="1"/>
    <col min="22" max="23" width="7" style="1" customWidth="1"/>
    <col min="24" max="24" width="6.7109375" style="1" customWidth="1"/>
    <col min="25" max="25" width="6.28515625" style="1" customWidth="1"/>
    <col min="26" max="26" width="6.85546875" style="1" customWidth="1"/>
    <col min="27" max="27" width="6.5703125" style="1" customWidth="1"/>
    <col min="28" max="28" width="5.85546875" style="1" customWidth="1"/>
    <col min="29" max="29" width="6.28515625" style="1" customWidth="1"/>
    <col min="30" max="30" width="7.7109375" style="1" customWidth="1"/>
    <col min="31" max="91" width="7.7109375" style="1" hidden="1" customWidth="1"/>
    <col min="92" max="16384" width="9.140625" style="1"/>
  </cols>
  <sheetData>
    <row r="1" spans="1:92" ht="40.15" customHeight="1" x14ac:dyDescent="0.25">
      <c r="A1" s="189" t="s">
        <v>255</v>
      </c>
      <c r="B1" s="189"/>
      <c r="C1" s="189"/>
      <c r="D1" s="189"/>
      <c r="E1" s="189"/>
      <c r="F1" s="189"/>
      <c r="G1" s="189"/>
      <c r="H1" s="189"/>
      <c r="I1" s="189"/>
      <c r="J1" s="189"/>
      <c r="K1" s="189"/>
      <c r="L1" s="189"/>
    </row>
    <row r="2" spans="1:92" ht="15.75" x14ac:dyDescent="0.25">
      <c r="A2" s="54"/>
      <c r="B2" s="54"/>
      <c r="C2" s="54"/>
      <c r="D2" s="54"/>
      <c r="E2" s="54"/>
      <c r="F2" s="54"/>
      <c r="G2" s="54"/>
      <c r="H2" s="54"/>
      <c r="I2" s="54"/>
      <c r="J2" s="54"/>
      <c r="K2" s="54"/>
      <c r="L2" s="54"/>
    </row>
    <row r="3" spans="1:92" ht="36.75" customHeight="1" x14ac:dyDescent="0.25">
      <c r="A3" s="192" t="s">
        <v>7</v>
      </c>
      <c r="B3" s="193"/>
      <c r="C3" s="55" t="s">
        <v>176</v>
      </c>
      <c r="D3" s="121" t="s">
        <v>177</v>
      </c>
      <c r="E3" s="135" t="s">
        <v>178</v>
      </c>
      <c r="F3" s="136"/>
      <c r="G3" s="136"/>
      <c r="H3" s="136"/>
      <c r="I3" s="136"/>
      <c r="J3" s="136"/>
      <c r="K3" s="136"/>
      <c r="L3" s="136"/>
      <c r="M3" s="126"/>
      <c r="N3" s="126"/>
      <c r="O3" s="126"/>
      <c r="P3" s="126"/>
      <c r="Q3" s="126"/>
      <c r="R3" s="126"/>
      <c r="S3" s="126"/>
      <c r="T3" s="126"/>
      <c r="U3" s="126"/>
      <c r="V3" s="126"/>
      <c r="W3" s="126"/>
      <c r="X3" s="126"/>
      <c r="Y3" s="126"/>
      <c r="Z3" s="126"/>
      <c r="AA3" s="126"/>
      <c r="AB3" s="126"/>
      <c r="AC3" s="126"/>
      <c r="AD3" s="126"/>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32"/>
    </row>
    <row r="4" spans="1:92" s="16" customFormat="1" ht="33.75" customHeight="1" x14ac:dyDescent="0.25">
      <c r="A4" s="192" t="s">
        <v>1</v>
      </c>
      <c r="B4" s="56" t="s">
        <v>3</v>
      </c>
      <c r="C4" s="149">
        <v>1</v>
      </c>
      <c r="D4" s="150">
        <v>1</v>
      </c>
      <c r="E4" s="149">
        <v>1</v>
      </c>
      <c r="F4" s="137"/>
      <c r="G4" s="137"/>
      <c r="H4" s="137"/>
      <c r="I4" s="137"/>
      <c r="J4" s="137"/>
      <c r="K4" s="137"/>
      <c r="L4" s="137"/>
      <c r="M4" s="123"/>
      <c r="N4" s="123"/>
      <c r="O4" s="123"/>
      <c r="P4" s="123"/>
      <c r="Q4" s="123"/>
      <c r="R4" s="123"/>
      <c r="S4" s="123"/>
      <c r="T4" s="123"/>
      <c r="U4" s="123"/>
      <c r="V4" s="123"/>
      <c r="W4" s="123"/>
      <c r="X4" s="123"/>
      <c r="Y4" s="123"/>
      <c r="Z4" s="123"/>
      <c r="AA4" s="147"/>
      <c r="AB4" s="147"/>
      <c r="AC4" s="147"/>
      <c r="AD4" s="147"/>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1"/>
    </row>
    <row r="5" spans="1:92" s="16" customFormat="1" ht="33.75" customHeight="1" x14ac:dyDescent="0.25">
      <c r="A5" s="192"/>
      <c r="B5" s="57" t="s">
        <v>252</v>
      </c>
      <c r="C5" s="106">
        <v>43503.65</v>
      </c>
      <c r="D5" s="120">
        <v>525.12</v>
      </c>
      <c r="E5" s="107">
        <v>48.95</v>
      </c>
      <c r="F5" s="138"/>
      <c r="G5" s="137"/>
      <c r="H5" s="137"/>
      <c r="I5" s="137"/>
      <c r="J5" s="137"/>
      <c r="K5" s="137"/>
      <c r="L5" s="137"/>
      <c r="M5" s="123"/>
      <c r="N5" s="123"/>
      <c r="O5" s="123"/>
      <c r="P5" s="123"/>
      <c r="Q5" s="123"/>
      <c r="R5" s="127"/>
      <c r="S5" s="123"/>
      <c r="T5" s="123"/>
      <c r="U5" s="123"/>
      <c r="V5" s="123"/>
      <c r="W5" s="123"/>
      <c r="X5" s="123"/>
      <c r="Y5" s="123"/>
      <c r="Z5" s="123"/>
      <c r="AA5" s="123"/>
      <c r="AB5" s="123"/>
      <c r="AC5" s="123"/>
      <c r="AD5" s="123"/>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1"/>
    </row>
    <row r="6" spans="1:92" ht="33.75" customHeight="1" x14ac:dyDescent="0.25">
      <c r="A6" s="197"/>
      <c r="B6" s="57" t="s">
        <v>253</v>
      </c>
      <c r="C6" s="174">
        <f>'Форма 5'!G8</f>
        <v>44792.9</v>
      </c>
      <c r="D6" s="107">
        <v>551</v>
      </c>
      <c r="E6" s="107">
        <v>56.5</v>
      </c>
      <c r="F6" s="139"/>
      <c r="G6" s="140"/>
      <c r="H6" s="140"/>
      <c r="I6" s="140"/>
      <c r="J6" s="140"/>
      <c r="K6" s="140"/>
      <c r="L6" s="140"/>
      <c r="M6" s="124"/>
      <c r="N6" s="124"/>
      <c r="O6" s="124"/>
      <c r="P6" s="124"/>
      <c r="Q6" s="124"/>
      <c r="R6" s="124"/>
      <c r="S6" s="124"/>
      <c r="T6" s="124"/>
      <c r="U6" s="124"/>
      <c r="V6" s="124"/>
      <c r="W6" s="124"/>
      <c r="X6" s="124"/>
      <c r="Y6" s="124"/>
      <c r="Z6" s="124"/>
      <c r="AA6" s="124"/>
      <c r="AB6" s="124"/>
      <c r="AC6" s="124"/>
      <c r="AD6" s="124"/>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2"/>
    </row>
    <row r="7" spans="1:92" ht="33.75" customHeight="1" x14ac:dyDescent="0.25">
      <c r="A7" s="197"/>
      <c r="B7" s="57" t="s">
        <v>254</v>
      </c>
      <c r="C7" s="107">
        <f>'Форма 5'!H8</f>
        <v>36369.61</v>
      </c>
      <c r="D7" s="107">
        <f>'Форма 5'!H9</f>
        <v>602.67999999999995</v>
      </c>
      <c r="E7" s="107">
        <f>'Форма 5'!H10</f>
        <v>42.42</v>
      </c>
      <c r="F7" s="139"/>
      <c r="G7" s="140"/>
      <c r="H7" s="140"/>
      <c r="I7" s="140"/>
      <c r="J7" s="140"/>
      <c r="K7" s="140"/>
      <c r="L7" s="140"/>
      <c r="M7" s="124"/>
      <c r="N7" s="124"/>
      <c r="O7" s="124"/>
      <c r="P7" s="124"/>
      <c r="Q7" s="124"/>
      <c r="R7" s="128"/>
      <c r="S7" s="124"/>
      <c r="T7" s="124"/>
      <c r="U7" s="124"/>
      <c r="V7" s="124"/>
      <c r="W7" s="124"/>
      <c r="X7" s="124"/>
      <c r="Y7" s="124"/>
      <c r="Z7" s="124"/>
      <c r="AA7" s="124"/>
      <c r="AB7" s="124"/>
      <c r="AC7" s="124"/>
      <c r="AD7" s="124"/>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0"/>
      <c r="CN7" s="132"/>
    </row>
    <row r="8" spans="1:92" ht="33.75" customHeight="1" x14ac:dyDescent="0.25">
      <c r="A8" s="197"/>
      <c r="B8" s="56" t="s">
        <v>5</v>
      </c>
      <c r="C8" s="122">
        <f t="shared" ref="C8:E9" si="0">IF(C4=1,C7*C7/C5/C6,C7*C6/C5/C7)</f>
        <v>0.6788009027496007</v>
      </c>
      <c r="D8" s="145">
        <f t="shared" si="0"/>
        <v>1.2553458782491749</v>
      </c>
      <c r="E8" s="141">
        <f t="shared" si="0"/>
        <v>0.65063913872743551</v>
      </c>
      <c r="F8" s="142"/>
      <c r="G8" s="142"/>
      <c r="H8" s="142"/>
      <c r="I8" s="142"/>
      <c r="J8" s="142"/>
      <c r="K8" s="142"/>
      <c r="L8" s="142"/>
      <c r="M8" s="134"/>
      <c r="N8" s="134"/>
      <c r="O8" s="134"/>
      <c r="P8" s="134"/>
      <c r="Q8" s="134"/>
      <c r="R8" s="134"/>
      <c r="S8" s="134"/>
      <c r="T8" s="134"/>
      <c r="U8" s="134"/>
      <c r="V8" s="134"/>
      <c r="W8" s="125"/>
      <c r="X8" s="125"/>
      <c r="Y8" s="125"/>
      <c r="Z8" s="125"/>
      <c r="AA8" s="134"/>
      <c r="AB8" s="134"/>
      <c r="AC8" s="134"/>
      <c r="AD8" s="134"/>
      <c r="AE8" s="134" t="e">
        <f t="shared" ref="AE8:BN8" si="1">IF(AE4=1,AE7*AE7/AE5/AE6,AE7*AE6/AE5/AE7)</f>
        <v>#DIV/0!</v>
      </c>
      <c r="AF8" s="134" t="e">
        <f t="shared" si="1"/>
        <v>#DIV/0!</v>
      </c>
      <c r="AG8" s="134" t="e">
        <f t="shared" si="1"/>
        <v>#DIV/0!</v>
      </c>
      <c r="AH8" s="134" t="e">
        <f t="shared" si="1"/>
        <v>#DIV/0!</v>
      </c>
      <c r="AI8" s="134" t="e">
        <f t="shared" si="1"/>
        <v>#DIV/0!</v>
      </c>
      <c r="AJ8" s="134" t="e">
        <f t="shared" si="1"/>
        <v>#DIV/0!</v>
      </c>
      <c r="AK8" s="134" t="e">
        <f t="shared" si="1"/>
        <v>#DIV/0!</v>
      </c>
      <c r="AL8" s="134" t="e">
        <f t="shared" si="1"/>
        <v>#DIV/0!</v>
      </c>
      <c r="AM8" s="134" t="e">
        <f t="shared" si="1"/>
        <v>#DIV/0!</v>
      </c>
      <c r="AN8" s="134" t="e">
        <f t="shared" si="1"/>
        <v>#DIV/0!</v>
      </c>
      <c r="AO8" s="134" t="e">
        <f t="shared" si="1"/>
        <v>#DIV/0!</v>
      </c>
      <c r="AP8" s="134" t="e">
        <f t="shared" si="1"/>
        <v>#DIV/0!</v>
      </c>
      <c r="AQ8" s="134" t="e">
        <f t="shared" si="1"/>
        <v>#DIV/0!</v>
      </c>
      <c r="AR8" s="134" t="e">
        <f t="shared" si="1"/>
        <v>#DIV/0!</v>
      </c>
      <c r="AS8" s="134" t="e">
        <f t="shared" si="1"/>
        <v>#DIV/0!</v>
      </c>
      <c r="AT8" s="134" t="e">
        <f t="shared" si="1"/>
        <v>#DIV/0!</v>
      </c>
      <c r="AU8" s="134" t="e">
        <f t="shared" si="1"/>
        <v>#DIV/0!</v>
      </c>
      <c r="AV8" s="134" t="e">
        <f t="shared" si="1"/>
        <v>#DIV/0!</v>
      </c>
      <c r="AW8" s="134" t="e">
        <f t="shared" si="1"/>
        <v>#DIV/0!</v>
      </c>
      <c r="AX8" s="134" t="e">
        <f t="shared" si="1"/>
        <v>#DIV/0!</v>
      </c>
      <c r="AY8" s="134" t="e">
        <f t="shared" si="1"/>
        <v>#DIV/0!</v>
      </c>
      <c r="AZ8" s="134" t="e">
        <f t="shared" si="1"/>
        <v>#DIV/0!</v>
      </c>
      <c r="BA8" s="134" t="e">
        <f t="shared" si="1"/>
        <v>#DIV/0!</v>
      </c>
      <c r="BB8" s="134" t="e">
        <f t="shared" si="1"/>
        <v>#DIV/0!</v>
      </c>
      <c r="BC8" s="134" t="e">
        <f t="shared" si="1"/>
        <v>#DIV/0!</v>
      </c>
      <c r="BD8" s="134" t="e">
        <f t="shared" si="1"/>
        <v>#DIV/0!</v>
      </c>
      <c r="BE8" s="134" t="e">
        <f t="shared" si="1"/>
        <v>#DIV/0!</v>
      </c>
      <c r="BF8" s="134" t="e">
        <f t="shared" si="1"/>
        <v>#DIV/0!</v>
      </c>
      <c r="BG8" s="134" t="e">
        <f t="shared" si="1"/>
        <v>#DIV/0!</v>
      </c>
      <c r="BH8" s="134" t="e">
        <f t="shared" si="1"/>
        <v>#DIV/0!</v>
      </c>
      <c r="BI8" s="134" t="e">
        <f t="shared" si="1"/>
        <v>#DIV/0!</v>
      </c>
      <c r="BJ8" s="134" t="e">
        <f t="shared" si="1"/>
        <v>#DIV/0!</v>
      </c>
      <c r="BK8" s="134" t="e">
        <f t="shared" si="1"/>
        <v>#DIV/0!</v>
      </c>
      <c r="BL8" s="134" t="e">
        <f t="shared" si="1"/>
        <v>#DIV/0!</v>
      </c>
      <c r="BM8" s="134" t="e">
        <f t="shared" si="1"/>
        <v>#DIV/0!</v>
      </c>
      <c r="BN8" s="134" t="e">
        <f t="shared" si="1"/>
        <v>#DIV/0!</v>
      </c>
      <c r="BO8" s="134" t="e">
        <f t="shared" ref="BO8:CM8" si="2">IF(BO4=1,BO7*BO7/BO5/BO6,BO7*BO6/BO5/BO7)</f>
        <v>#DIV/0!</v>
      </c>
      <c r="BP8" s="134" t="e">
        <f t="shared" si="2"/>
        <v>#DIV/0!</v>
      </c>
      <c r="BQ8" s="134" t="e">
        <f t="shared" si="2"/>
        <v>#DIV/0!</v>
      </c>
      <c r="BR8" s="134" t="e">
        <f t="shared" si="2"/>
        <v>#DIV/0!</v>
      </c>
      <c r="BS8" s="134" t="e">
        <f t="shared" si="2"/>
        <v>#DIV/0!</v>
      </c>
      <c r="BT8" s="134" t="e">
        <f t="shared" si="2"/>
        <v>#DIV/0!</v>
      </c>
      <c r="BU8" s="134" t="e">
        <f t="shared" si="2"/>
        <v>#DIV/0!</v>
      </c>
      <c r="BV8" s="134" t="e">
        <f t="shared" si="2"/>
        <v>#DIV/0!</v>
      </c>
      <c r="BW8" s="134" t="e">
        <f t="shared" si="2"/>
        <v>#DIV/0!</v>
      </c>
      <c r="BX8" s="134" t="e">
        <f t="shared" si="2"/>
        <v>#DIV/0!</v>
      </c>
      <c r="BY8" s="134" t="e">
        <f t="shared" si="2"/>
        <v>#DIV/0!</v>
      </c>
      <c r="BZ8" s="134" t="e">
        <f t="shared" si="2"/>
        <v>#DIV/0!</v>
      </c>
      <c r="CA8" s="134" t="e">
        <f t="shared" si="2"/>
        <v>#DIV/0!</v>
      </c>
      <c r="CB8" s="134" t="e">
        <f t="shared" si="2"/>
        <v>#DIV/0!</v>
      </c>
      <c r="CC8" s="134" t="e">
        <f t="shared" si="2"/>
        <v>#DIV/0!</v>
      </c>
      <c r="CD8" s="134" t="e">
        <f t="shared" si="2"/>
        <v>#DIV/0!</v>
      </c>
      <c r="CE8" s="134" t="e">
        <f t="shared" si="2"/>
        <v>#DIV/0!</v>
      </c>
      <c r="CF8" s="134" t="e">
        <f t="shared" si="2"/>
        <v>#DIV/0!</v>
      </c>
      <c r="CG8" s="134" t="e">
        <f t="shared" si="2"/>
        <v>#DIV/0!</v>
      </c>
      <c r="CH8" s="134" t="e">
        <f t="shared" si="2"/>
        <v>#DIV/0!</v>
      </c>
      <c r="CI8" s="134" t="e">
        <f t="shared" si="2"/>
        <v>#DIV/0!</v>
      </c>
      <c r="CJ8" s="134" t="e">
        <f t="shared" si="2"/>
        <v>#DIV/0!</v>
      </c>
      <c r="CK8" s="134" t="e">
        <f t="shared" si="2"/>
        <v>#DIV/0!</v>
      </c>
      <c r="CL8" s="134" t="e">
        <f t="shared" si="2"/>
        <v>#DIV/0!</v>
      </c>
      <c r="CM8" s="134" t="e">
        <f t="shared" si="2"/>
        <v>#DIV/0!</v>
      </c>
      <c r="CN8" s="132"/>
    </row>
    <row r="9" spans="1:92" ht="33.75" hidden="1" customHeight="1" x14ac:dyDescent="0.25">
      <c r="A9" s="197"/>
      <c r="B9" s="59"/>
      <c r="C9" s="122">
        <f t="shared" si="0"/>
        <v>0.81195033141413042</v>
      </c>
      <c r="D9" s="145">
        <f t="shared" si="0"/>
        <v>1.0937931034482757</v>
      </c>
      <c r="E9" s="141">
        <f t="shared" si="0"/>
        <v>0.7507964601769912</v>
      </c>
      <c r="F9" s="142"/>
      <c r="G9" s="142"/>
      <c r="H9" s="142"/>
      <c r="I9" s="142"/>
      <c r="J9" s="142"/>
      <c r="K9" s="142"/>
      <c r="L9" s="142"/>
      <c r="M9" s="134"/>
      <c r="N9" s="134"/>
      <c r="O9" s="134"/>
      <c r="P9" s="134"/>
      <c r="Q9" s="134"/>
      <c r="R9" s="134"/>
      <c r="S9" s="134"/>
      <c r="T9" s="134"/>
      <c r="U9" s="134"/>
      <c r="V9" s="134"/>
      <c r="W9" s="134"/>
      <c r="X9" s="134"/>
      <c r="Y9" s="134"/>
      <c r="Z9" s="134"/>
      <c r="AA9" s="134"/>
      <c r="AB9" s="134"/>
      <c r="AC9" s="134"/>
      <c r="AD9" s="134"/>
      <c r="AE9" s="134">
        <f t="shared" ref="AE9:AL9" si="3">IFERROR(AE8,0)</f>
        <v>0</v>
      </c>
      <c r="AF9" s="134">
        <f t="shared" si="3"/>
        <v>0</v>
      </c>
      <c r="AG9" s="134">
        <f t="shared" si="3"/>
        <v>0</v>
      </c>
      <c r="AH9" s="134">
        <f t="shared" si="3"/>
        <v>0</v>
      </c>
      <c r="AI9" s="134">
        <f t="shared" si="3"/>
        <v>0</v>
      </c>
      <c r="AJ9" s="134">
        <f t="shared" si="3"/>
        <v>0</v>
      </c>
      <c r="AK9" s="134">
        <f t="shared" si="3"/>
        <v>0</v>
      </c>
      <c r="AL9" s="134">
        <f t="shared" si="3"/>
        <v>0</v>
      </c>
      <c r="AM9" s="134">
        <f t="shared" ref="AM9:BN9" si="4">IFERROR(AM8,0)</f>
        <v>0</v>
      </c>
      <c r="AN9" s="134">
        <f t="shared" si="4"/>
        <v>0</v>
      </c>
      <c r="AO9" s="134">
        <f t="shared" si="4"/>
        <v>0</v>
      </c>
      <c r="AP9" s="134">
        <f t="shared" si="4"/>
        <v>0</v>
      </c>
      <c r="AQ9" s="134">
        <f t="shared" si="4"/>
        <v>0</v>
      </c>
      <c r="AR9" s="134">
        <f t="shared" si="4"/>
        <v>0</v>
      </c>
      <c r="AS9" s="134">
        <f t="shared" si="4"/>
        <v>0</v>
      </c>
      <c r="AT9" s="134">
        <f t="shared" si="4"/>
        <v>0</v>
      </c>
      <c r="AU9" s="134">
        <f t="shared" si="4"/>
        <v>0</v>
      </c>
      <c r="AV9" s="134">
        <f t="shared" si="4"/>
        <v>0</v>
      </c>
      <c r="AW9" s="134">
        <f t="shared" si="4"/>
        <v>0</v>
      </c>
      <c r="AX9" s="134">
        <f t="shared" si="4"/>
        <v>0</v>
      </c>
      <c r="AY9" s="134">
        <f t="shared" si="4"/>
        <v>0</v>
      </c>
      <c r="AZ9" s="134">
        <f t="shared" si="4"/>
        <v>0</v>
      </c>
      <c r="BA9" s="134">
        <f t="shared" si="4"/>
        <v>0</v>
      </c>
      <c r="BB9" s="134">
        <f t="shared" si="4"/>
        <v>0</v>
      </c>
      <c r="BC9" s="134">
        <f t="shared" si="4"/>
        <v>0</v>
      </c>
      <c r="BD9" s="134">
        <f t="shared" si="4"/>
        <v>0</v>
      </c>
      <c r="BE9" s="134">
        <f t="shared" si="4"/>
        <v>0</v>
      </c>
      <c r="BF9" s="134">
        <f t="shared" si="4"/>
        <v>0</v>
      </c>
      <c r="BG9" s="134">
        <f t="shared" si="4"/>
        <v>0</v>
      </c>
      <c r="BH9" s="134">
        <f t="shared" si="4"/>
        <v>0</v>
      </c>
      <c r="BI9" s="134">
        <f t="shared" si="4"/>
        <v>0</v>
      </c>
      <c r="BJ9" s="134">
        <f t="shared" si="4"/>
        <v>0</v>
      </c>
      <c r="BK9" s="134">
        <f t="shared" si="4"/>
        <v>0</v>
      </c>
      <c r="BL9" s="134">
        <f t="shared" si="4"/>
        <v>0</v>
      </c>
      <c r="BM9" s="134">
        <f t="shared" si="4"/>
        <v>0</v>
      </c>
      <c r="BN9" s="134">
        <f t="shared" si="4"/>
        <v>0</v>
      </c>
      <c r="BO9" s="134">
        <f t="shared" ref="BO9:CM9" si="5">IFERROR(BO8,0)</f>
        <v>0</v>
      </c>
      <c r="BP9" s="134">
        <f t="shared" si="5"/>
        <v>0</v>
      </c>
      <c r="BQ9" s="134">
        <f t="shared" si="5"/>
        <v>0</v>
      </c>
      <c r="BR9" s="134">
        <f t="shared" si="5"/>
        <v>0</v>
      </c>
      <c r="BS9" s="134">
        <f t="shared" si="5"/>
        <v>0</v>
      </c>
      <c r="BT9" s="134">
        <f t="shared" si="5"/>
        <v>0</v>
      </c>
      <c r="BU9" s="134">
        <f t="shared" si="5"/>
        <v>0</v>
      </c>
      <c r="BV9" s="134">
        <f t="shared" si="5"/>
        <v>0</v>
      </c>
      <c r="BW9" s="134">
        <f t="shared" si="5"/>
        <v>0</v>
      </c>
      <c r="BX9" s="134">
        <f t="shared" si="5"/>
        <v>0</v>
      </c>
      <c r="BY9" s="134">
        <f t="shared" si="5"/>
        <v>0</v>
      </c>
      <c r="BZ9" s="134">
        <f t="shared" si="5"/>
        <v>0</v>
      </c>
      <c r="CA9" s="134">
        <f t="shared" si="5"/>
        <v>0</v>
      </c>
      <c r="CB9" s="134">
        <f t="shared" si="5"/>
        <v>0</v>
      </c>
      <c r="CC9" s="134">
        <f t="shared" si="5"/>
        <v>0</v>
      </c>
      <c r="CD9" s="134">
        <f t="shared" si="5"/>
        <v>0</v>
      </c>
      <c r="CE9" s="134">
        <f t="shared" si="5"/>
        <v>0</v>
      </c>
      <c r="CF9" s="134">
        <f t="shared" si="5"/>
        <v>0</v>
      </c>
      <c r="CG9" s="134">
        <f t="shared" si="5"/>
        <v>0</v>
      </c>
      <c r="CH9" s="134">
        <f t="shared" si="5"/>
        <v>0</v>
      </c>
      <c r="CI9" s="134">
        <f t="shared" si="5"/>
        <v>0</v>
      </c>
      <c r="CJ9" s="134">
        <f t="shared" si="5"/>
        <v>0</v>
      </c>
      <c r="CK9" s="134">
        <f t="shared" si="5"/>
        <v>0</v>
      </c>
      <c r="CL9" s="134">
        <f t="shared" si="5"/>
        <v>0</v>
      </c>
      <c r="CM9" s="134">
        <f t="shared" si="5"/>
        <v>0</v>
      </c>
      <c r="CN9" s="132"/>
    </row>
    <row r="10" spans="1:92" ht="33.75" hidden="1" customHeight="1" x14ac:dyDescent="0.25">
      <c r="A10" s="197"/>
      <c r="B10" s="56"/>
      <c r="C10" s="143">
        <f>IF(C9&gt;0,1,0)</f>
        <v>1</v>
      </c>
      <c r="D10" s="146">
        <f t="shared" ref="D10:E10" si="6">IF(D9&gt;0,1,0)</f>
        <v>1</v>
      </c>
      <c r="E10" s="143">
        <f t="shared" si="6"/>
        <v>1</v>
      </c>
      <c r="F10" s="148"/>
      <c r="G10" s="148"/>
      <c r="H10" s="148"/>
      <c r="I10" s="148"/>
      <c r="J10" s="148"/>
      <c r="K10" s="148"/>
      <c r="L10" s="148"/>
      <c r="M10" s="133"/>
      <c r="N10" s="133"/>
      <c r="O10" s="133"/>
      <c r="P10" s="133"/>
      <c r="Q10" s="133"/>
      <c r="R10" s="133"/>
      <c r="S10" s="133"/>
      <c r="T10" s="133"/>
      <c r="U10" s="133"/>
      <c r="V10" s="133"/>
      <c r="W10" s="133"/>
      <c r="X10" s="133"/>
      <c r="Y10" s="133"/>
      <c r="Z10" s="133"/>
      <c r="AA10" s="133"/>
      <c r="AB10" s="133"/>
      <c r="AC10" s="133"/>
      <c r="AD10" s="133"/>
      <c r="AE10" s="133">
        <f t="shared" ref="AE10:AF10" si="7">IF(AE9&gt;0,1,0)</f>
        <v>0</v>
      </c>
      <c r="AF10" s="133">
        <f t="shared" si="7"/>
        <v>0</v>
      </c>
      <c r="AG10" s="133">
        <f t="shared" ref="AG10" si="8">IF(AG9&gt;0,1,0)</f>
        <v>0</v>
      </c>
      <c r="AH10" s="133">
        <f t="shared" ref="AH10:AI10" si="9">IF(AH9&gt;0,1,0)</f>
        <v>0</v>
      </c>
      <c r="AI10" s="133">
        <f t="shared" si="9"/>
        <v>0</v>
      </c>
      <c r="AJ10" s="133">
        <f t="shared" ref="AJ10" si="10">IF(AJ9&gt;0,1,0)</f>
        <v>0</v>
      </c>
      <c r="AK10" s="133">
        <f t="shared" ref="AK10:AL10" si="11">IF(AK9&gt;0,1,0)</f>
        <v>0</v>
      </c>
      <c r="AL10" s="133">
        <f t="shared" si="11"/>
        <v>0</v>
      </c>
      <c r="AM10" s="133">
        <f t="shared" ref="AM10" si="12">IF(AM9&gt;0,1,0)</f>
        <v>0</v>
      </c>
      <c r="AN10" s="133">
        <f t="shared" ref="AN10:AO10" si="13">IF(AN9&gt;0,1,0)</f>
        <v>0</v>
      </c>
      <c r="AO10" s="133">
        <f t="shared" si="13"/>
        <v>0</v>
      </c>
      <c r="AP10" s="133">
        <f t="shared" ref="AP10" si="14">IF(AP9&gt;0,1,0)</f>
        <v>0</v>
      </c>
      <c r="AQ10" s="133">
        <f t="shared" ref="AQ10:AR10" si="15">IF(AQ9&gt;0,1,0)</f>
        <v>0</v>
      </c>
      <c r="AR10" s="133">
        <f t="shared" si="15"/>
        <v>0</v>
      </c>
      <c r="AS10" s="133">
        <f t="shared" ref="AS10" si="16">IF(AS9&gt;0,1,0)</f>
        <v>0</v>
      </c>
      <c r="AT10" s="133">
        <f t="shared" ref="AT10:AU10" si="17">IF(AT9&gt;0,1,0)</f>
        <v>0</v>
      </c>
      <c r="AU10" s="133">
        <f t="shared" si="17"/>
        <v>0</v>
      </c>
      <c r="AV10" s="133">
        <f t="shared" ref="AV10" si="18">IF(AV9&gt;0,1,0)</f>
        <v>0</v>
      </c>
      <c r="AW10" s="133">
        <f t="shared" ref="AW10:AX10" si="19">IF(AW9&gt;0,1,0)</f>
        <v>0</v>
      </c>
      <c r="AX10" s="133">
        <f t="shared" si="19"/>
        <v>0</v>
      </c>
      <c r="AY10" s="133">
        <f t="shared" ref="AY10" si="20">IF(AY9&gt;0,1,0)</f>
        <v>0</v>
      </c>
      <c r="AZ10" s="133">
        <f t="shared" ref="AZ10:BA10" si="21">IF(AZ9&gt;0,1,0)</f>
        <v>0</v>
      </c>
      <c r="BA10" s="133">
        <f t="shared" si="21"/>
        <v>0</v>
      </c>
      <c r="BB10" s="133">
        <f t="shared" ref="BB10" si="22">IF(BB9&gt;0,1,0)</f>
        <v>0</v>
      </c>
      <c r="BC10" s="133">
        <f t="shared" ref="BC10:BD10" si="23">IF(BC9&gt;0,1,0)</f>
        <v>0</v>
      </c>
      <c r="BD10" s="133">
        <f t="shared" si="23"/>
        <v>0</v>
      </c>
      <c r="BE10" s="133">
        <f t="shared" ref="BE10" si="24">IF(BE9&gt;0,1,0)</f>
        <v>0</v>
      </c>
      <c r="BF10" s="133">
        <f t="shared" ref="BF10:BG10" si="25">IF(BF9&gt;0,1,0)</f>
        <v>0</v>
      </c>
      <c r="BG10" s="133">
        <f t="shared" si="25"/>
        <v>0</v>
      </c>
      <c r="BH10" s="133">
        <f t="shared" ref="BH10" si="26">IF(BH9&gt;0,1,0)</f>
        <v>0</v>
      </c>
      <c r="BI10" s="133">
        <f t="shared" ref="BI10:BJ10" si="27">IF(BI9&gt;0,1,0)</f>
        <v>0</v>
      </c>
      <c r="BJ10" s="133">
        <f t="shared" si="27"/>
        <v>0</v>
      </c>
      <c r="BK10" s="133">
        <f t="shared" ref="BK10" si="28">IF(BK9&gt;0,1,0)</f>
        <v>0</v>
      </c>
      <c r="BL10" s="133">
        <f t="shared" ref="BL10:BM10" si="29">IF(BL9&gt;0,1,0)</f>
        <v>0</v>
      </c>
      <c r="BM10" s="133">
        <f t="shared" si="29"/>
        <v>0</v>
      </c>
      <c r="BN10" s="133">
        <f t="shared" ref="BN10" si="30">IF(BN9&gt;0,1,0)</f>
        <v>0</v>
      </c>
      <c r="BO10" s="133">
        <f t="shared" ref="BO10:BP10" si="31">IF(BO9&gt;0,1,0)</f>
        <v>0</v>
      </c>
      <c r="BP10" s="133">
        <f t="shared" si="31"/>
        <v>0</v>
      </c>
      <c r="BQ10" s="133">
        <f t="shared" ref="BQ10" si="32">IF(BQ9&gt;0,1,0)</f>
        <v>0</v>
      </c>
      <c r="BR10" s="133">
        <f t="shared" ref="BR10:BS10" si="33">IF(BR9&gt;0,1,0)</f>
        <v>0</v>
      </c>
      <c r="BS10" s="133">
        <f t="shared" si="33"/>
        <v>0</v>
      </c>
      <c r="BT10" s="133">
        <f t="shared" ref="BT10" si="34">IF(BT9&gt;0,1,0)</f>
        <v>0</v>
      </c>
      <c r="BU10" s="133">
        <f t="shared" ref="BU10:BV10" si="35">IF(BU9&gt;0,1,0)</f>
        <v>0</v>
      </c>
      <c r="BV10" s="133">
        <f t="shared" si="35"/>
        <v>0</v>
      </c>
      <c r="BW10" s="133">
        <f t="shared" ref="BW10" si="36">IF(BW9&gt;0,1,0)</f>
        <v>0</v>
      </c>
      <c r="BX10" s="133">
        <f t="shared" ref="BX10:BY10" si="37">IF(BX9&gt;0,1,0)</f>
        <v>0</v>
      </c>
      <c r="BY10" s="133">
        <f t="shared" si="37"/>
        <v>0</v>
      </c>
      <c r="BZ10" s="133">
        <f t="shared" ref="BZ10" si="38">IF(BZ9&gt;0,1,0)</f>
        <v>0</v>
      </c>
      <c r="CA10" s="133">
        <f t="shared" ref="CA10:CB10" si="39">IF(CA9&gt;0,1,0)</f>
        <v>0</v>
      </c>
      <c r="CB10" s="133">
        <f t="shared" si="39"/>
        <v>0</v>
      </c>
      <c r="CC10" s="133">
        <f t="shared" ref="CC10" si="40">IF(CC9&gt;0,1,0)</f>
        <v>0</v>
      </c>
      <c r="CD10" s="133">
        <f t="shared" ref="CD10:CE10" si="41">IF(CD9&gt;0,1,0)</f>
        <v>0</v>
      </c>
      <c r="CE10" s="133">
        <f t="shared" si="41"/>
        <v>0</v>
      </c>
      <c r="CF10" s="133">
        <f t="shared" ref="CF10" si="42">IF(CF9&gt;0,1,0)</f>
        <v>0</v>
      </c>
      <c r="CG10" s="133">
        <f t="shared" ref="CG10:CH10" si="43">IF(CG9&gt;0,1,0)</f>
        <v>0</v>
      </c>
      <c r="CH10" s="133">
        <f t="shared" si="43"/>
        <v>0</v>
      </c>
      <c r="CI10" s="133">
        <f t="shared" ref="CI10" si="44">IF(CI9&gt;0,1,0)</f>
        <v>0</v>
      </c>
      <c r="CJ10" s="133">
        <f t="shared" ref="CJ10:CK10" si="45">IF(CJ9&gt;0,1,0)</f>
        <v>0</v>
      </c>
      <c r="CK10" s="133">
        <f t="shared" si="45"/>
        <v>0</v>
      </c>
      <c r="CL10" s="133">
        <f t="shared" ref="CL10" si="46">IF(CL9&gt;0,1,0)</f>
        <v>0</v>
      </c>
      <c r="CM10" s="133">
        <f t="shared" ref="CM10" si="47">IF(CM9&gt;0,1,0)</f>
        <v>0</v>
      </c>
      <c r="CN10" s="132"/>
    </row>
    <row r="11" spans="1:92" ht="33.75" hidden="1" customHeight="1" x14ac:dyDescent="0.25">
      <c r="A11" s="197"/>
      <c r="B11" s="56" t="s">
        <v>6</v>
      </c>
      <c r="C11" s="60">
        <v>3</v>
      </c>
      <c r="D11" s="58"/>
      <c r="E11" s="58"/>
      <c r="F11" s="58"/>
      <c r="G11" s="58"/>
      <c r="H11" s="58"/>
      <c r="I11" s="58"/>
      <c r="J11" s="58"/>
      <c r="K11" s="58"/>
      <c r="L11" s="58"/>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row>
    <row r="12" spans="1:92" ht="33.75" customHeight="1" x14ac:dyDescent="0.25">
      <c r="A12" s="197"/>
      <c r="B12" s="56" t="s">
        <v>0</v>
      </c>
      <c r="C12" s="61">
        <f>SUM(C9:E9)/C11</f>
        <v>0.88551329834646586</v>
      </c>
      <c r="D12" s="62"/>
      <c r="E12" s="62"/>
      <c r="F12" s="62"/>
      <c r="G12" s="62"/>
      <c r="H12" s="62"/>
      <c r="I12" s="62"/>
      <c r="J12" s="54"/>
      <c r="K12" s="54"/>
      <c r="L12" s="54"/>
    </row>
    <row r="13" spans="1:92" ht="38.25" customHeight="1" x14ac:dyDescent="0.25">
      <c r="A13" s="198" t="s">
        <v>4</v>
      </c>
      <c r="B13" s="198"/>
      <c r="C13" s="198"/>
      <c r="D13" s="198"/>
      <c r="E13" s="198"/>
      <c r="F13" s="198"/>
      <c r="G13" s="198"/>
      <c r="H13" s="198"/>
      <c r="I13" s="198"/>
      <c r="J13" s="54"/>
      <c r="K13" s="54"/>
      <c r="L13" s="54"/>
    </row>
    <row r="14" spans="1:92" ht="15" customHeight="1" x14ac:dyDescent="0.25">
      <c r="A14" s="63"/>
      <c r="B14" s="63"/>
      <c r="C14" s="63"/>
      <c r="D14" s="63"/>
      <c r="E14" s="63"/>
      <c r="F14" s="63"/>
      <c r="G14" s="63"/>
      <c r="H14" s="63"/>
      <c r="I14" s="63"/>
      <c r="J14" s="54"/>
      <c r="K14" s="54"/>
      <c r="L14" s="54"/>
    </row>
    <row r="15" spans="1:92" ht="40.5" hidden="1" customHeight="1" x14ac:dyDescent="0.25">
      <c r="A15" s="83" t="s">
        <v>2</v>
      </c>
      <c r="B15" s="57" t="s">
        <v>175</v>
      </c>
      <c r="C15" s="64" t="e">
        <f>#REF!+#REF!+#REF!+#REF!</f>
        <v>#REF!</v>
      </c>
      <c r="D15" s="54"/>
      <c r="E15" s="54"/>
      <c r="F15" s="54"/>
      <c r="G15" s="54"/>
      <c r="H15" s="54"/>
      <c r="I15" s="54"/>
      <c r="J15" s="54"/>
      <c r="K15" s="54"/>
      <c r="L15" s="54"/>
    </row>
    <row r="16" spans="1:92" ht="40.5" customHeight="1" x14ac:dyDescent="0.25">
      <c r="A16" s="199" t="s">
        <v>2</v>
      </c>
      <c r="B16" s="57" t="s">
        <v>253</v>
      </c>
      <c r="C16" s="64">
        <f>'Форма 1'!M6</f>
        <v>412</v>
      </c>
      <c r="D16" s="54"/>
      <c r="E16" s="54"/>
      <c r="F16" s="54"/>
      <c r="G16" s="54"/>
      <c r="H16" s="54"/>
      <c r="I16" s="54"/>
      <c r="J16" s="54"/>
      <c r="K16" s="54"/>
      <c r="L16" s="54"/>
    </row>
    <row r="17" spans="1:12" ht="40.5" customHeight="1" x14ac:dyDescent="0.25">
      <c r="A17" s="200"/>
      <c r="B17" s="57" t="s">
        <v>254</v>
      </c>
      <c r="C17" s="65">
        <f>'Форма 1'!N6</f>
        <v>164.26</v>
      </c>
      <c r="D17" s="54"/>
      <c r="E17" s="54"/>
      <c r="F17" s="54"/>
      <c r="G17" s="54"/>
      <c r="H17" s="54"/>
      <c r="I17" s="54"/>
      <c r="J17" s="54"/>
      <c r="K17" s="54"/>
      <c r="L17" s="54"/>
    </row>
    <row r="18" spans="1:12" ht="22.5" customHeight="1" thickBot="1" x14ac:dyDescent="0.3">
      <c r="A18" s="194">
        <f>C17/C16</f>
        <v>0.39868932038834948</v>
      </c>
      <c r="B18" s="195"/>
      <c r="C18" s="196"/>
      <c r="D18" s="54"/>
      <c r="E18" s="54"/>
      <c r="F18" s="54"/>
      <c r="G18" s="54"/>
      <c r="H18" s="54"/>
      <c r="I18" s="54"/>
      <c r="J18" s="54"/>
      <c r="K18" s="54"/>
      <c r="L18" s="54"/>
    </row>
    <row r="19" spans="1:12" ht="21.75" customHeight="1" x14ac:dyDescent="0.25">
      <c r="A19" s="54"/>
      <c r="B19" s="54"/>
      <c r="C19" s="54"/>
      <c r="D19" s="54"/>
      <c r="E19" s="54"/>
      <c r="F19" s="54"/>
      <c r="G19" s="54"/>
      <c r="H19" s="54"/>
      <c r="I19" s="54"/>
      <c r="J19" s="54"/>
      <c r="K19" s="54"/>
      <c r="L19" s="54"/>
    </row>
    <row r="20" spans="1:12" ht="33" customHeight="1" x14ac:dyDescent="0.25">
      <c r="A20" s="66" t="s">
        <v>179</v>
      </c>
      <c r="B20" s="188">
        <f>A18*C12</f>
        <v>0.35304469511259823</v>
      </c>
      <c r="C20" s="188"/>
      <c r="D20" s="190" t="str">
        <f>IF(B20&gt;0.95,"высокоэффективная", IF(B20&gt;=0.8,"эффективная", IF(B20&lt;0.4,"неэффективная","уровень эффективности удовлетворительный")))</f>
        <v>неэффективная</v>
      </c>
      <c r="E20" s="191"/>
      <c r="F20" s="191"/>
      <c r="G20" s="191"/>
      <c r="H20" s="191"/>
      <c r="I20" s="191"/>
      <c r="J20" s="191"/>
      <c r="K20" s="54"/>
      <c r="L20" s="54"/>
    </row>
  </sheetData>
  <sheetProtection formatCells="0"/>
  <mergeCells count="8">
    <mergeCell ref="B20:C20"/>
    <mergeCell ref="A1:L1"/>
    <mergeCell ref="D20:J20"/>
    <mergeCell ref="A3:B3"/>
    <mergeCell ref="A18:C18"/>
    <mergeCell ref="A4:A12"/>
    <mergeCell ref="A13:I13"/>
    <mergeCell ref="A16:A17"/>
  </mergeCells>
  <pageMargins left="0.70866141732283472" right="0.70866141732283472" top="0.74803149606299213" bottom="0.74803149606299213"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4"/>
  <sheetViews>
    <sheetView view="pageBreakPreview" zoomScaleSheetLayoutView="100" workbookViewId="0">
      <selection activeCell="M6" sqref="M6"/>
    </sheetView>
  </sheetViews>
  <sheetFormatPr defaultRowHeight="15" x14ac:dyDescent="0.25"/>
  <cols>
    <col min="1" max="1" width="4.5703125" style="29" customWidth="1"/>
    <col min="2" max="2" width="3.42578125" style="29" customWidth="1"/>
    <col min="3" max="3" width="4.7109375" style="29" customWidth="1"/>
    <col min="4" max="4" width="4.85546875" style="29" customWidth="1"/>
    <col min="5" max="5" width="42" style="29" customWidth="1"/>
    <col min="6" max="6" width="28.5703125" style="29" customWidth="1"/>
    <col min="7" max="7" width="6.42578125" style="29" customWidth="1"/>
    <col min="8" max="8" width="4.42578125" style="29" customWidth="1"/>
    <col min="9" max="9" width="4.85546875" style="29" customWidth="1"/>
    <col min="10" max="10" width="12.28515625" style="29" bestFit="1" customWidth="1"/>
    <col min="11" max="11" width="5.7109375" style="29" customWidth="1"/>
    <col min="12" max="12" width="10.85546875" style="40" customWidth="1"/>
    <col min="13" max="14" width="10.7109375" style="40" customWidth="1"/>
    <col min="15" max="15" width="9.7109375" style="29" customWidth="1"/>
    <col min="16" max="16" width="9.42578125" style="105" customWidth="1"/>
    <col min="17" max="16384" width="9.140625" style="29"/>
  </cols>
  <sheetData>
    <row r="2" spans="1:19" ht="30" customHeight="1" x14ac:dyDescent="0.25">
      <c r="A2" s="234" t="s">
        <v>256</v>
      </c>
      <c r="B2" s="234"/>
      <c r="C2" s="234"/>
      <c r="D2" s="234"/>
      <c r="E2" s="234"/>
      <c r="F2" s="234"/>
      <c r="G2" s="234"/>
      <c r="H2" s="234"/>
      <c r="I2" s="234"/>
      <c r="J2" s="234"/>
      <c r="K2" s="234"/>
      <c r="L2" s="234"/>
      <c r="M2" s="234"/>
      <c r="N2" s="234"/>
      <c r="O2" s="234"/>
    </row>
    <row r="3" spans="1:19" x14ac:dyDescent="0.25">
      <c r="A3" s="30"/>
      <c r="B3" s="30"/>
      <c r="C3" s="30"/>
      <c r="D3" s="31"/>
      <c r="E3" s="31"/>
      <c r="F3" s="31"/>
      <c r="G3" s="31"/>
      <c r="H3" s="31"/>
      <c r="I3" s="31"/>
      <c r="J3" s="31"/>
      <c r="K3" s="31"/>
      <c r="L3" s="38"/>
      <c r="M3" s="38"/>
      <c r="N3" s="38"/>
      <c r="O3" s="32"/>
    </row>
    <row r="4" spans="1:19" x14ac:dyDescent="0.25">
      <c r="A4" s="235" t="s">
        <v>8</v>
      </c>
      <c r="B4" s="235"/>
      <c r="C4" s="235"/>
      <c r="D4" s="235"/>
      <c r="E4" s="235" t="s">
        <v>9</v>
      </c>
      <c r="F4" s="235" t="s">
        <v>10</v>
      </c>
      <c r="G4" s="235" t="s">
        <v>11</v>
      </c>
      <c r="H4" s="235"/>
      <c r="I4" s="235"/>
      <c r="J4" s="235"/>
      <c r="K4" s="235"/>
      <c r="L4" s="236" t="s">
        <v>12</v>
      </c>
      <c r="M4" s="237"/>
      <c r="N4" s="238"/>
      <c r="O4" s="239" t="s">
        <v>13</v>
      </c>
      <c r="P4" s="239"/>
    </row>
    <row r="5" spans="1:19" ht="76.5" x14ac:dyDescent="0.25">
      <c r="A5" s="33" t="s">
        <v>14</v>
      </c>
      <c r="B5" s="33" t="s">
        <v>15</v>
      </c>
      <c r="C5" s="33" t="s">
        <v>16</v>
      </c>
      <c r="D5" s="33" t="s">
        <v>17</v>
      </c>
      <c r="E5" s="235"/>
      <c r="F5" s="235"/>
      <c r="G5" s="33" t="s">
        <v>18</v>
      </c>
      <c r="H5" s="33" t="s">
        <v>19</v>
      </c>
      <c r="I5" s="33" t="s">
        <v>20</v>
      </c>
      <c r="J5" s="33" t="s">
        <v>21</v>
      </c>
      <c r="K5" s="33" t="s">
        <v>22</v>
      </c>
      <c r="L5" s="151" t="s">
        <v>199</v>
      </c>
      <c r="M5" s="151" t="s">
        <v>200</v>
      </c>
      <c r="N5" s="151" t="s">
        <v>24</v>
      </c>
      <c r="O5" s="151" t="s">
        <v>201</v>
      </c>
      <c r="P5" s="144" t="s">
        <v>202</v>
      </c>
    </row>
    <row r="6" spans="1:19" s="35" customFormat="1" x14ac:dyDescent="0.25">
      <c r="A6" s="231" t="s">
        <v>45</v>
      </c>
      <c r="B6" s="228">
        <v>0</v>
      </c>
      <c r="C6" s="228"/>
      <c r="D6" s="228"/>
      <c r="E6" s="225" t="s">
        <v>102</v>
      </c>
      <c r="F6" s="34" t="s">
        <v>26</v>
      </c>
      <c r="G6" s="34"/>
      <c r="H6" s="153"/>
      <c r="I6" s="153"/>
      <c r="J6" s="153"/>
      <c r="K6" s="34"/>
      <c r="L6" s="39">
        <f>L7+L8+L9</f>
        <v>412</v>
      </c>
      <c r="M6" s="115">
        <f t="shared" ref="M6:N6" si="0">M7+M8+M9</f>
        <v>412</v>
      </c>
      <c r="N6" s="115">
        <f t="shared" si="0"/>
        <v>164.26</v>
      </c>
      <c r="O6" s="39">
        <f>N6/L6*100</f>
        <v>39.868932038834949</v>
      </c>
      <c r="P6" s="115">
        <f>N6/M6*100</f>
        <v>39.868932038834949</v>
      </c>
    </row>
    <row r="7" spans="1:19" s="35" customFormat="1" ht="42.75" x14ac:dyDescent="0.25">
      <c r="A7" s="232"/>
      <c r="B7" s="229"/>
      <c r="C7" s="229"/>
      <c r="D7" s="229"/>
      <c r="E7" s="226"/>
      <c r="F7" s="41" t="s">
        <v>103</v>
      </c>
      <c r="G7" s="84">
        <v>280</v>
      </c>
      <c r="H7" s="87"/>
      <c r="I7" s="87"/>
      <c r="J7" s="87"/>
      <c r="K7" s="84"/>
      <c r="L7" s="85">
        <f>L25+L28+L32</f>
        <v>272</v>
      </c>
      <c r="M7" s="85">
        <f t="shared" ref="M7:N7" si="1">M25+M28+M32</f>
        <v>272</v>
      </c>
      <c r="N7" s="85">
        <f t="shared" si="1"/>
        <v>54.26</v>
      </c>
      <c r="O7" s="115">
        <f t="shared" ref="O7:O33" si="2">N7/L7*100</f>
        <v>19.948529411764703</v>
      </c>
      <c r="P7" s="115">
        <f t="shared" ref="P7:P33" si="3">N7/M7*100</f>
        <v>19.948529411764703</v>
      </c>
    </row>
    <row r="8" spans="1:19" s="114" customFormat="1" x14ac:dyDescent="0.25">
      <c r="A8" s="232"/>
      <c r="B8" s="229"/>
      <c r="C8" s="229"/>
      <c r="D8" s="229"/>
      <c r="E8" s="226"/>
      <c r="F8" s="113" t="s">
        <v>204</v>
      </c>
      <c r="G8" s="84">
        <v>283</v>
      </c>
      <c r="H8" s="87"/>
      <c r="I8" s="87"/>
      <c r="J8" s="87"/>
      <c r="K8" s="84"/>
      <c r="L8" s="85">
        <f>L16</f>
        <v>10</v>
      </c>
      <c r="M8" s="85">
        <f t="shared" ref="M8:N8" si="4">M16</f>
        <v>10</v>
      </c>
      <c r="N8" s="85">
        <f t="shared" si="4"/>
        <v>10</v>
      </c>
      <c r="O8" s="115">
        <f t="shared" si="2"/>
        <v>100</v>
      </c>
      <c r="P8" s="115">
        <f t="shared" si="3"/>
        <v>100</v>
      </c>
    </row>
    <row r="9" spans="1:19" s="114" customFormat="1" x14ac:dyDescent="0.25">
      <c r="A9" s="233"/>
      <c r="B9" s="230"/>
      <c r="C9" s="230"/>
      <c r="D9" s="230"/>
      <c r="E9" s="227"/>
      <c r="F9" s="113" t="s">
        <v>205</v>
      </c>
      <c r="G9" s="84">
        <v>285</v>
      </c>
      <c r="H9" s="87"/>
      <c r="I9" s="87"/>
      <c r="J9" s="87"/>
      <c r="K9" s="84"/>
      <c r="L9" s="85">
        <f>L12+L19</f>
        <v>130</v>
      </c>
      <c r="M9" s="85">
        <f t="shared" ref="M9:N9" si="5">M12+M19</f>
        <v>130</v>
      </c>
      <c r="N9" s="85">
        <f t="shared" si="5"/>
        <v>100</v>
      </c>
      <c r="O9" s="115">
        <f t="shared" si="2"/>
        <v>76.923076923076934</v>
      </c>
      <c r="P9" s="115">
        <f t="shared" si="3"/>
        <v>76.923076923076934</v>
      </c>
      <c r="S9" s="118"/>
    </row>
    <row r="10" spans="1:19" x14ac:dyDescent="0.25">
      <c r="A10" s="208" t="s">
        <v>45</v>
      </c>
      <c r="B10" s="206">
        <v>0</v>
      </c>
      <c r="C10" s="208" t="s">
        <v>98</v>
      </c>
      <c r="D10" s="206"/>
      <c r="E10" s="222" t="s">
        <v>206</v>
      </c>
      <c r="F10" s="161" t="s">
        <v>26</v>
      </c>
      <c r="G10" s="161"/>
      <c r="H10" s="160"/>
      <c r="I10" s="160"/>
      <c r="J10" s="160" t="s">
        <v>231</v>
      </c>
      <c r="K10" s="161"/>
      <c r="L10" s="158">
        <f>L11+L12</f>
        <v>100</v>
      </c>
      <c r="M10" s="158">
        <f t="shared" ref="M10:N10" si="6">M11+M12</f>
        <v>100</v>
      </c>
      <c r="N10" s="158">
        <f t="shared" si="6"/>
        <v>100</v>
      </c>
      <c r="O10" s="115">
        <f t="shared" si="2"/>
        <v>100</v>
      </c>
      <c r="P10" s="115">
        <f t="shared" si="3"/>
        <v>100</v>
      </c>
    </row>
    <row r="11" spans="1:19" ht="45" x14ac:dyDescent="0.25">
      <c r="A11" s="210"/>
      <c r="B11" s="211"/>
      <c r="C11" s="210"/>
      <c r="D11" s="211"/>
      <c r="E11" s="223"/>
      <c r="F11" s="161" t="s">
        <v>103</v>
      </c>
      <c r="G11" s="161">
        <v>280</v>
      </c>
      <c r="H11" s="160"/>
      <c r="I11" s="160"/>
      <c r="J11" s="160"/>
      <c r="K11" s="161"/>
      <c r="L11" s="157">
        <v>0</v>
      </c>
      <c r="M11" s="157">
        <v>0</v>
      </c>
      <c r="N11" s="157">
        <v>0</v>
      </c>
      <c r="O11" s="115">
        <v>0</v>
      </c>
      <c r="P11" s="115">
        <v>0</v>
      </c>
    </row>
    <row r="12" spans="1:19" s="112" customFormat="1" x14ac:dyDescent="0.25">
      <c r="A12" s="209"/>
      <c r="B12" s="207"/>
      <c r="C12" s="209"/>
      <c r="D12" s="207"/>
      <c r="E12" s="224"/>
      <c r="F12" s="161" t="s">
        <v>205</v>
      </c>
      <c r="G12" s="161">
        <v>285</v>
      </c>
      <c r="H12" s="160"/>
      <c r="I12" s="160"/>
      <c r="J12" s="160"/>
      <c r="K12" s="161"/>
      <c r="L12" s="157">
        <f>L14</f>
        <v>100</v>
      </c>
      <c r="M12" s="157">
        <f t="shared" ref="M12:N12" si="7">M14</f>
        <v>100</v>
      </c>
      <c r="N12" s="157">
        <f t="shared" si="7"/>
        <v>100</v>
      </c>
      <c r="O12" s="115">
        <f t="shared" si="2"/>
        <v>100</v>
      </c>
      <c r="P12" s="115">
        <f t="shared" si="3"/>
        <v>100</v>
      </c>
    </row>
    <row r="13" spans="1:19" ht="45" x14ac:dyDescent="0.25">
      <c r="A13" s="208" t="s">
        <v>45</v>
      </c>
      <c r="B13" s="206">
        <v>0</v>
      </c>
      <c r="C13" s="208" t="s">
        <v>98</v>
      </c>
      <c r="D13" s="206">
        <v>6</v>
      </c>
      <c r="E13" s="204" t="s">
        <v>104</v>
      </c>
      <c r="F13" s="161" t="s">
        <v>103</v>
      </c>
      <c r="G13" s="161">
        <v>280</v>
      </c>
      <c r="H13" s="160" t="s">
        <v>101</v>
      </c>
      <c r="I13" s="160">
        <v>12</v>
      </c>
      <c r="J13" s="160" t="s">
        <v>192</v>
      </c>
      <c r="K13" s="161">
        <v>244</v>
      </c>
      <c r="L13" s="157">
        <v>0</v>
      </c>
      <c r="M13" s="157">
        <v>0</v>
      </c>
      <c r="N13" s="157">
        <v>0</v>
      </c>
      <c r="O13" s="115">
        <v>0</v>
      </c>
      <c r="P13" s="115">
        <v>0</v>
      </c>
    </row>
    <row r="14" spans="1:19" s="112" customFormat="1" x14ac:dyDescent="0.25">
      <c r="A14" s="209"/>
      <c r="B14" s="207"/>
      <c r="C14" s="209"/>
      <c r="D14" s="207"/>
      <c r="E14" s="205"/>
      <c r="F14" s="161" t="s">
        <v>205</v>
      </c>
      <c r="G14" s="161">
        <v>285</v>
      </c>
      <c r="H14" s="160" t="s">
        <v>114</v>
      </c>
      <c r="I14" s="160" t="s">
        <v>101</v>
      </c>
      <c r="J14" s="160" t="s">
        <v>192</v>
      </c>
      <c r="K14" s="161">
        <v>612</v>
      </c>
      <c r="L14" s="157">
        <v>100</v>
      </c>
      <c r="M14" s="157">
        <v>100</v>
      </c>
      <c r="N14" s="157">
        <v>100</v>
      </c>
      <c r="O14" s="115">
        <f t="shared" si="2"/>
        <v>100</v>
      </c>
      <c r="P14" s="115">
        <f t="shared" si="3"/>
        <v>100</v>
      </c>
    </row>
    <row r="15" spans="1:19" x14ac:dyDescent="0.25">
      <c r="A15" s="208" t="s">
        <v>45</v>
      </c>
      <c r="B15" s="206">
        <v>0</v>
      </c>
      <c r="C15" s="208" t="s">
        <v>99</v>
      </c>
      <c r="D15" s="206"/>
      <c r="E15" s="243" t="s">
        <v>105</v>
      </c>
      <c r="F15" s="161" t="s">
        <v>26</v>
      </c>
      <c r="G15" s="161"/>
      <c r="H15" s="160"/>
      <c r="I15" s="160"/>
      <c r="J15" s="160" t="s">
        <v>230</v>
      </c>
      <c r="K15" s="161"/>
      <c r="L15" s="175">
        <f>L16</f>
        <v>10</v>
      </c>
      <c r="M15" s="175">
        <f t="shared" ref="M15:N15" si="8">M16</f>
        <v>10</v>
      </c>
      <c r="N15" s="175">
        <f t="shared" si="8"/>
        <v>10</v>
      </c>
      <c r="O15" s="115">
        <f t="shared" si="2"/>
        <v>100</v>
      </c>
      <c r="P15" s="115">
        <f t="shared" si="3"/>
        <v>100</v>
      </c>
    </row>
    <row r="16" spans="1:19" x14ac:dyDescent="0.25">
      <c r="A16" s="209"/>
      <c r="B16" s="207"/>
      <c r="C16" s="209"/>
      <c r="D16" s="207"/>
      <c r="E16" s="215"/>
      <c r="F16" s="161" t="s">
        <v>204</v>
      </c>
      <c r="G16" s="161">
        <v>283</v>
      </c>
      <c r="H16" s="160"/>
      <c r="I16" s="160"/>
      <c r="J16" s="160"/>
      <c r="K16" s="161"/>
      <c r="L16" s="176">
        <f>L17</f>
        <v>10</v>
      </c>
      <c r="M16" s="176">
        <f t="shared" ref="M16:N16" si="9">M17</f>
        <v>10</v>
      </c>
      <c r="N16" s="176">
        <f t="shared" si="9"/>
        <v>10</v>
      </c>
      <c r="O16" s="115">
        <f t="shared" si="2"/>
        <v>100</v>
      </c>
      <c r="P16" s="115">
        <f t="shared" si="3"/>
        <v>100</v>
      </c>
    </row>
    <row r="17" spans="1:19" ht="75" x14ac:dyDescent="0.25">
      <c r="A17" s="170" t="s">
        <v>45</v>
      </c>
      <c r="B17" s="171">
        <v>0</v>
      </c>
      <c r="C17" s="170" t="s">
        <v>99</v>
      </c>
      <c r="D17" s="161">
        <v>1</v>
      </c>
      <c r="E17" s="162" t="s">
        <v>106</v>
      </c>
      <c r="F17" s="161" t="s">
        <v>204</v>
      </c>
      <c r="G17" s="161">
        <v>283</v>
      </c>
      <c r="H17" s="156" t="s">
        <v>45</v>
      </c>
      <c r="I17" s="156" t="s">
        <v>271</v>
      </c>
      <c r="J17" s="160" t="s">
        <v>191</v>
      </c>
      <c r="K17" s="155">
        <v>612</v>
      </c>
      <c r="L17" s="176">
        <v>10</v>
      </c>
      <c r="M17" s="157">
        <v>10</v>
      </c>
      <c r="N17" s="157">
        <v>10</v>
      </c>
      <c r="O17" s="115">
        <f t="shared" si="2"/>
        <v>100</v>
      </c>
      <c r="P17" s="115">
        <f t="shared" si="3"/>
        <v>100</v>
      </c>
      <c r="S17" s="116"/>
    </row>
    <row r="18" spans="1:19" x14ac:dyDescent="0.25">
      <c r="A18" s="208" t="s">
        <v>45</v>
      </c>
      <c r="B18" s="206">
        <v>0</v>
      </c>
      <c r="C18" s="208" t="s">
        <v>100</v>
      </c>
      <c r="D18" s="206"/>
      <c r="E18" s="240" t="s">
        <v>107</v>
      </c>
      <c r="F18" s="177" t="s">
        <v>26</v>
      </c>
      <c r="G18" s="163"/>
      <c r="H18" s="178"/>
      <c r="I18" s="178"/>
      <c r="J18" s="178" t="s">
        <v>229</v>
      </c>
      <c r="K18" s="163"/>
      <c r="L18" s="179">
        <f>L19</f>
        <v>30</v>
      </c>
      <c r="M18" s="179">
        <f t="shared" ref="M18:N18" si="10">M19</f>
        <v>30</v>
      </c>
      <c r="N18" s="179">
        <f t="shared" si="10"/>
        <v>0</v>
      </c>
      <c r="O18" s="115">
        <f t="shared" si="2"/>
        <v>0</v>
      </c>
      <c r="P18" s="115">
        <f t="shared" si="3"/>
        <v>0</v>
      </c>
    </row>
    <row r="19" spans="1:19" s="112" customFormat="1" x14ac:dyDescent="0.25">
      <c r="A19" s="210"/>
      <c r="B19" s="211"/>
      <c r="C19" s="210"/>
      <c r="D19" s="211"/>
      <c r="E19" s="241"/>
      <c r="F19" s="161" t="s">
        <v>205</v>
      </c>
      <c r="G19" s="161">
        <v>285</v>
      </c>
      <c r="H19" s="178"/>
      <c r="I19" s="178"/>
      <c r="J19" s="178"/>
      <c r="K19" s="163"/>
      <c r="L19" s="180">
        <f>L23</f>
        <v>30</v>
      </c>
      <c r="M19" s="180">
        <f t="shared" ref="M19" si="11">M23</f>
        <v>30</v>
      </c>
      <c r="N19" s="180">
        <v>0</v>
      </c>
      <c r="O19" s="115">
        <f t="shared" si="2"/>
        <v>0</v>
      </c>
      <c r="P19" s="115">
        <f t="shared" si="3"/>
        <v>0</v>
      </c>
    </row>
    <row r="20" spans="1:19" ht="45" x14ac:dyDescent="0.25">
      <c r="A20" s="209"/>
      <c r="B20" s="207"/>
      <c r="C20" s="209"/>
      <c r="D20" s="207"/>
      <c r="E20" s="242"/>
      <c r="F20" s="163" t="s">
        <v>103</v>
      </c>
      <c r="G20" s="161">
        <v>280</v>
      </c>
      <c r="H20" s="178"/>
      <c r="I20" s="178"/>
      <c r="J20" s="178"/>
      <c r="K20" s="163"/>
      <c r="L20" s="176">
        <v>0</v>
      </c>
      <c r="M20" s="176">
        <v>0</v>
      </c>
      <c r="N20" s="176">
        <v>0</v>
      </c>
      <c r="O20" s="115">
        <v>0</v>
      </c>
      <c r="P20" s="115">
        <v>0</v>
      </c>
    </row>
    <row r="21" spans="1:19" ht="45" x14ac:dyDescent="0.25">
      <c r="A21" s="160" t="s">
        <v>45</v>
      </c>
      <c r="B21" s="161">
        <v>0</v>
      </c>
      <c r="C21" s="160" t="s">
        <v>100</v>
      </c>
      <c r="D21" s="160">
        <v>1</v>
      </c>
      <c r="E21" s="181" t="s">
        <v>108</v>
      </c>
      <c r="F21" s="154" t="s">
        <v>103</v>
      </c>
      <c r="G21" s="154">
        <v>280</v>
      </c>
      <c r="H21" s="182" t="s">
        <v>101</v>
      </c>
      <c r="I21" s="182">
        <v>12</v>
      </c>
      <c r="J21" s="182" t="s">
        <v>190</v>
      </c>
      <c r="K21" s="154">
        <v>244</v>
      </c>
      <c r="L21" s="176">
        <v>0</v>
      </c>
      <c r="M21" s="176">
        <v>0</v>
      </c>
      <c r="N21" s="176">
        <v>0</v>
      </c>
      <c r="O21" s="115">
        <v>0</v>
      </c>
      <c r="P21" s="115">
        <v>0</v>
      </c>
    </row>
    <row r="22" spans="1:19" ht="45" x14ac:dyDescent="0.25">
      <c r="A22" s="202" t="s">
        <v>45</v>
      </c>
      <c r="B22" s="203">
        <v>0</v>
      </c>
      <c r="C22" s="202" t="s">
        <v>100</v>
      </c>
      <c r="D22" s="202" t="s">
        <v>90</v>
      </c>
      <c r="E22" s="201" t="s">
        <v>48</v>
      </c>
      <c r="F22" s="163" t="s">
        <v>103</v>
      </c>
      <c r="G22" s="161">
        <v>280</v>
      </c>
      <c r="H22" s="156" t="s">
        <v>101</v>
      </c>
      <c r="I22" s="156">
        <v>12</v>
      </c>
      <c r="J22" s="182" t="s">
        <v>190</v>
      </c>
      <c r="K22" s="155">
        <v>244</v>
      </c>
      <c r="L22" s="176">
        <v>0</v>
      </c>
      <c r="M22" s="176">
        <v>0</v>
      </c>
      <c r="N22" s="176">
        <v>0</v>
      </c>
      <c r="O22" s="115">
        <v>0</v>
      </c>
      <c r="P22" s="115">
        <v>0</v>
      </c>
    </row>
    <row r="23" spans="1:19" s="112" customFormat="1" x14ac:dyDescent="0.25">
      <c r="A23" s="202"/>
      <c r="B23" s="203"/>
      <c r="C23" s="202"/>
      <c r="D23" s="202"/>
      <c r="E23" s="201"/>
      <c r="F23" s="161" t="s">
        <v>205</v>
      </c>
      <c r="G23" s="161">
        <v>285</v>
      </c>
      <c r="H23" s="156" t="s">
        <v>114</v>
      </c>
      <c r="I23" s="156" t="s">
        <v>101</v>
      </c>
      <c r="J23" s="182" t="s">
        <v>190</v>
      </c>
      <c r="K23" s="155">
        <v>612</v>
      </c>
      <c r="L23" s="183">
        <v>30</v>
      </c>
      <c r="M23" s="157">
        <v>30</v>
      </c>
      <c r="N23" s="157">
        <v>0</v>
      </c>
      <c r="O23" s="115">
        <f t="shared" si="2"/>
        <v>0</v>
      </c>
      <c r="P23" s="115">
        <f t="shared" si="3"/>
        <v>0</v>
      </c>
    </row>
    <row r="24" spans="1:19" s="35" customFormat="1" ht="28.5" x14ac:dyDescent="0.25">
      <c r="A24" s="210" t="s">
        <v>45</v>
      </c>
      <c r="B24" s="211">
        <v>0</v>
      </c>
      <c r="C24" s="210" t="s">
        <v>109</v>
      </c>
      <c r="D24" s="212"/>
      <c r="E24" s="214" t="s">
        <v>193</v>
      </c>
      <c r="F24" s="154" t="s">
        <v>26</v>
      </c>
      <c r="G24" s="169"/>
      <c r="H24" s="168"/>
      <c r="I24" s="168"/>
      <c r="J24" s="168" t="s">
        <v>228</v>
      </c>
      <c r="K24" s="169"/>
      <c r="L24" s="158">
        <f>L25</f>
        <v>100</v>
      </c>
      <c r="M24" s="158">
        <f t="shared" ref="M24:N24" si="12">M25</f>
        <v>100</v>
      </c>
      <c r="N24" s="158">
        <f t="shared" si="12"/>
        <v>12.76</v>
      </c>
      <c r="O24" s="115">
        <f t="shared" si="2"/>
        <v>12.76</v>
      </c>
      <c r="P24" s="115">
        <f t="shared" si="3"/>
        <v>12.76</v>
      </c>
    </row>
    <row r="25" spans="1:19" s="35" customFormat="1" ht="45" x14ac:dyDescent="0.25">
      <c r="A25" s="209"/>
      <c r="B25" s="207"/>
      <c r="C25" s="209"/>
      <c r="D25" s="213"/>
      <c r="E25" s="215"/>
      <c r="F25" s="154" t="s">
        <v>103</v>
      </c>
      <c r="G25" s="161">
        <v>280</v>
      </c>
      <c r="H25" s="168"/>
      <c r="I25" s="168"/>
      <c r="J25" s="168"/>
      <c r="K25" s="169"/>
      <c r="L25" s="157">
        <f>L26</f>
        <v>100</v>
      </c>
      <c r="M25" s="157">
        <f t="shared" ref="M25:N25" si="13">M26</f>
        <v>100</v>
      </c>
      <c r="N25" s="157">
        <f t="shared" si="13"/>
        <v>12.76</v>
      </c>
      <c r="O25" s="115">
        <f t="shared" si="2"/>
        <v>12.76</v>
      </c>
      <c r="P25" s="115">
        <f t="shared" si="3"/>
        <v>12.76</v>
      </c>
    </row>
    <row r="26" spans="1:19" ht="90" x14ac:dyDescent="0.25">
      <c r="A26" s="170" t="s">
        <v>45</v>
      </c>
      <c r="B26" s="171">
        <v>0</v>
      </c>
      <c r="C26" s="170" t="s">
        <v>109</v>
      </c>
      <c r="D26" s="160">
        <v>1</v>
      </c>
      <c r="E26" s="162" t="s">
        <v>110</v>
      </c>
      <c r="F26" s="163" t="s">
        <v>103</v>
      </c>
      <c r="G26" s="155">
        <v>280</v>
      </c>
      <c r="H26" s="156" t="s">
        <v>101</v>
      </c>
      <c r="I26" s="156">
        <v>12</v>
      </c>
      <c r="J26" s="156" t="s">
        <v>189</v>
      </c>
      <c r="K26" s="155">
        <v>244</v>
      </c>
      <c r="L26" s="157">
        <v>100</v>
      </c>
      <c r="M26" s="157">
        <v>100</v>
      </c>
      <c r="N26" s="157">
        <v>12.76</v>
      </c>
      <c r="O26" s="115">
        <f t="shared" si="2"/>
        <v>12.76</v>
      </c>
      <c r="P26" s="115">
        <f t="shared" si="3"/>
        <v>12.76</v>
      </c>
    </row>
    <row r="27" spans="1:19" x14ac:dyDescent="0.25">
      <c r="A27" s="208" t="s">
        <v>45</v>
      </c>
      <c r="B27" s="206">
        <v>0</v>
      </c>
      <c r="C27" s="208" t="s">
        <v>45</v>
      </c>
      <c r="D27" s="220"/>
      <c r="E27" s="221" t="s">
        <v>111</v>
      </c>
      <c r="F27" s="154" t="s">
        <v>26</v>
      </c>
      <c r="G27" s="155"/>
      <c r="H27" s="156"/>
      <c r="I27" s="156"/>
      <c r="J27" s="156" t="s">
        <v>232</v>
      </c>
      <c r="K27" s="155"/>
      <c r="L27" s="157">
        <f>L28</f>
        <v>86</v>
      </c>
      <c r="M27" s="157">
        <f t="shared" ref="M27:N27" si="14">M28</f>
        <v>86</v>
      </c>
      <c r="N27" s="157">
        <f t="shared" si="14"/>
        <v>39.5</v>
      </c>
      <c r="O27" s="115">
        <f t="shared" si="2"/>
        <v>45.930232558139537</v>
      </c>
      <c r="P27" s="115">
        <f t="shared" si="3"/>
        <v>45.930232558139537</v>
      </c>
    </row>
    <row r="28" spans="1:19" ht="45" x14ac:dyDescent="0.25">
      <c r="A28" s="209"/>
      <c r="B28" s="207"/>
      <c r="C28" s="209"/>
      <c r="D28" s="220"/>
      <c r="E28" s="221"/>
      <c r="F28" s="159" t="s">
        <v>103</v>
      </c>
      <c r="G28" s="155">
        <v>280</v>
      </c>
      <c r="H28" s="156"/>
      <c r="I28" s="156"/>
      <c r="J28" s="156"/>
      <c r="K28" s="155"/>
      <c r="L28" s="157">
        <f>L30</f>
        <v>86</v>
      </c>
      <c r="M28" s="157">
        <f t="shared" ref="M28:N28" si="15">M30</f>
        <v>86</v>
      </c>
      <c r="N28" s="157">
        <f t="shared" si="15"/>
        <v>39.5</v>
      </c>
      <c r="O28" s="115">
        <f t="shared" si="2"/>
        <v>45.930232558139537</v>
      </c>
      <c r="P28" s="115">
        <f t="shared" si="3"/>
        <v>45.930232558139537</v>
      </c>
    </row>
    <row r="29" spans="1:19" ht="45" x14ac:dyDescent="0.25">
      <c r="A29" s="160" t="s">
        <v>45</v>
      </c>
      <c r="B29" s="161">
        <v>0</v>
      </c>
      <c r="C29" s="160" t="s">
        <v>45</v>
      </c>
      <c r="D29" s="160">
        <v>1</v>
      </c>
      <c r="E29" s="162" t="s">
        <v>112</v>
      </c>
      <c r="F29" s="163" t="s">
        <v>103</v>
      </c>
      <c r="G29" s="155">
        <v>280</v>
      </c>
      <c r="H29" s="156" t="s">
        <v>101</v>
      </c>
      <c r="I29" s="156">
        <v>12</v>
      </c>
      <c r="J29" s="156" t="s">
        <v>198</v>
      </c>
      <c r="K29" s="155">
        <v>244</v>
      </c>
      <c r="L29" s="157">
        <v>0</v>
      </c>
      <c r="M29" s="157">
        <v>0</v>
      </c>
      <c r="N29" s="157">
        <v>0</v>
      </c>
      <c r="O29" s="115">
        <v>0</v>
      </c>
      <c r="P29" s="115">
        <v>0</v>
      </c>
    </row>
    <row r="30" spans="1:19" ht="45" x14ac:dyDescent="0.25">
      <c r="A30" s="160" t="s">
        <v>45</v>
      </c>
      <c r="B30" s="161">
        <v>0</v>
      </c>
      <c r="C30" s="160" t="s">
        <v>45</v>
      </c>
      <c r="D30" s="160" t="s">
        <v>90</v>
      </c>
      <c r="E30" s="164" t="s">
        <v>113</v>
      </c>
      <c r="F30" s="163" t="s">
        <v>103</v>
      </c>
      <c r="G30" s="155">
        <v>280</v>
      </c>
      <c r="H30" s="156" t="s">
        <v>101</v>
      </c>
      <c r="I30" s="156">
        <v>12</v>
      </c>
      <c r="J30" s="156" t="s">
        <v>198</v>
      </c>
      <c r="K30" s="155">
        <v>244</v>
      </c>
      <c r="L30" s="157">
        <v>86</v>
      </c>
      <c r="M30" s="157">
        <v>86</v>
      </c>
      <c r="N30" s="157">
        <v>39.5</v>
      </c>
      <c r="O30" s="115">
        <f t="shared" si="2"/>
        <v>45.930232558139537</v>
      </c>
      <c r="P30" s="115">
        <f t="shared" si="3"/>
        <v>45.930232558139537</v>
      </c>
    </row>
    <row r="31" spans="1:19" s="35" customFormat="1" ht="28.5" x14ac:dyDescent="0.25">
      <c r="A31" s="208" t="s">
        <v>45</v>
      </c>
      <c r="B31" s="206">
        <v>0</v>
      </c>
      <c r="C31" s="208" t="s">
        <v>114</v>
      </c>
      <c r="D31" s="216"/>
      <c r="E31" s="218" t="s">
        <v>115</v>
      </c>
      <c r="F31" s="154" t="s">
        <v>26</v>
      </c>
      <c r="G31" s="165"/>
      <c r="H31" s="166"/>
      <c r="I31" s="166"/>
      <c r="J31" s="166" t="s">
        <v>233</v>
      </c>
      <c r="K31" s="165"/>
      <c r="L31" s="158">
        <f>L32</f>
        <v>86</v>
      </c>
      <c r="M31" s="158">
        <f t="shared" ref="M31:N32" si="16">M32</f>
        <v>86</v>
      </c>
      <c r="N31" s="158">
        <f t="shared" si="16"/>
        <v>2</v>
      </c>
      <c r="O31" s="115">
        <f t="shared" si="2"/>
        <v>2.3255813953488373</v>
      </c>
      <c r="P31" s="115">
        <f t="shared" si="3"/>
        <v>2.3255813953488373</v>
      </c>
    </row>
    <row r="32" spans="1:19" s="35" customFormat="1" ht="45" x14ac:dyDescent="0.25">
      <c r="A32" s="209"/>
      <c r="B32" s="207"/>
      <c r="C32" s="209"/>
      <c r="D32" s="217"/>
      <c r="E32" s="219"/>
      <c r="F32" s="167" t="s">
        <v>103</v>
      </c>
      <c r="G32" s="161">
        <v>280</v>
      </c>
      <c r="H32" s="168"/>
      <c r="I32" s="168"/>
      <c r="J32" s="168"/>
      <c r="K32" s="169"/>
      <c r="L32" s="157">
        <f>L33</f>
        <v>86</v>
      </c>
      <c r="M32" s="157">
        <f t="shared" si="16"/>
        <v>86</v>
      </c>
      <c r="N32" s="157">
        <f t="shared" si="16"/>
        <v>2</v>
      </c>
      <c r="O32" s="115">
        <f t="shared" si="2"/>
        <v>2.3255813953488373</v>
      </c>
      <c r="P32" s="115">
        <f t="shared" si="3"/>
        <v>2.3255813953488373</v>
      </c>
    </row>
    <row r="33" spans="1:16" ht="60" x14ac:dyDescent="0.25">
      <c r="A33" s="170" t="s">
        <v>45</v>
      </c>
      <c r="B33" s="171">
        <v>0</v>
      </c>
      <c r="C33" s="170" t="s">
        <v>114</v>
      </c>
      <c r="D33" s="161">
        <v>1</v>
      </c>
      <c r="E33" s="172" t="s">
        <v>116</v>
      </c>
      <c r="F33" s="167" t="s">
        <v>103</v>
      </c>
      <c r="G33" s="161">
        <v>280</v>
      </c>
      <c r="H33" s="160" t="s">
        <v>101</v>
      </c>
      <c r="I33" s="160">
        <v>12</v>
      </c>
      <c r="J33" s="160" t="s">
        <v>188</v>
      </c>
      <c r="K33" s="161">
        <v>244</v>
      </c>
      <c r="L33" s="157">
        <v>86</v>
      </c>
      <c r="M33" s="157">
        <v>86</v>
      </c>
      <c r="N33" s="157">
        <v>2</v>
      </c>
      <c r="O33" s="115">
        <f t="shared" si="2"/>
        <v>2.3255813953488373</v>
      </c>
      <c r="P33" s="115">
        <f t="shared" si="3"/>
        <v>2.3255813953488373</v>
      </c>
    </row>
    <row r="34" spans="1:16" ht="45" x14ac:dyDescent="0.25">
      <c r="A34" s="170" t="s">
        <v>45</v>
      </c>
      <c r="B34" s="171">
        <v>0</v>
      </c>
      <c r="C34" s="170" t="s">
        <v>114</v>
      </c>
      <c r="D34" s="161">
        <v>2</v>
      </c>
      <c r="E34" s="173" t="s">
        <v>117</v>
      </c>
      <c r="F34" s="167" t="s">
        <v>103</v>
      </c>
      <c r="G34" s="161">
        <v>280</v>
      </c>
      <c r="H34" s="160" t="s">
        <v>101</v>
      </c>
      <c r="I34" s="160">
        <v>12</v>
      </c>
      <c r="J34" s="160" t="s">
        <v>188</v>
      </c>
      <c r="K34" s="161">
        <v>244</v>
      </c>
      <c r="L34" s="157">
        <v>0</v>
      </c>
      <c r="M34" s="157">
        <v>0</v>
      </c>
      <c r="N34" s="157">
        <v>0</v>
      </c>
      <c r="O34" s="115">
        <v>0</v>
      </c>
      <c r="P34" s="115">
        <v>0</v>
      </c>
    </row>
  </sheetData>
  <mergeCells count="52">
    <mergeCell ref="E18:E20"/>
    <mergeCell ref="A15:A16"/>
    <mergeCell ref="C15:C16"/>
    <mergeCell ref="B15:B16"/>
    <mergeCell ref="E15:E16"/>
    <mergeCell ref="D15:D16"/>
    <mergeCell ref="D18:D20"/>
    <mergeCell ref="C18:C20"/>
    <mergeCell ref="B18:B20"/>
    <mergeCell ref="A18:A20"/>
    <mergeCell ref="A2:O2"/>
    <mergeCell ref="A4:D4"/>
    <mergeCell ref="E4:E5"/>
    <mergeCell ref="F4:F5"/>
    <mergeCell ref="G4:K4"/>
    <mergeCell ref="L4:N4"/>
    <mergeCell ref="O4:P4"/>
    <mergeCell ref="E6:E9"/>
    <mergeCell ref="D6:D9"/>
    <mergeCell ref="C6:C9"/>
    <mergeCell ref="B6:B9"/>
    <mergeCell ref="A6:A9"/>
    <mergeCell ref="E10:E12"/>
    <mergeCell ref="D10:D12"/>
    <mergeCell ref="C10:C12"/>
    <mergeCell ref="B10:B12"/>
    <mergeCell ref="A10:A12"/>
    <mergeCell ref="A27:A28"/>
    <mergeCell ref="B27:B28"/>
    <mergeCell ref="C27:C28"/>
    <mergeCell ref="D27:D28"/>
    <mergeCell ref="E27:E28"/>
    <mergeCell ref="A31:A32"/>
    <mergeCell ref="B31:B32"/>
    <mergeCell ref="C31:C32"/>
    <mergeCell ref="D31:D32"/>
    <mergeCell ref="E31:E32"/>
    <mergeCell ref="A24:A25"/>
    <mergeCell ref="B24:B25"/>
    <mergeCell ref="C24:C25"/>
    <mergeCell ref="D24:D25"/>
    <mergeCell ref="E24:E25"/>
    <mergeCell ref="E13:E14"/>
    <mergeCell ref="D13:D14"/>
    <mergeCell ref="C13:C14"/>
    <mergeCell ref="B13:B14"/>
    <mergeCell ref="A13:A14"/>
    <mergeCell ref="E22:E23"/>
    <mergeCell ref="D22:D23"/>
    <mergeCell ref="C22:C23"/>
    <mergeCell ref="B22:B23"/>
    <mergeCell ref="A22:A23"/>
  </mergeCells>
  <pageMargins left="0.51181102362204722" right="0.51181102362204722" top="0.94488188976377963" bottom="0.55118110236220474" header="0.31496062992125984" footer="0.31496062992125984"/>
  <pageSetup paperSize="9" scale="70" fitToHeight="3" orientation="landscape" r:id="rId1"/>
  <rowBreaks count="1" manualBreakCount="1">
    <brk id="23"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6"/>
  <sheetViews>
    <sheetView view="pageBreakPreview" zoomScale="115" zoomScaleSheetLayoutView="115" workbookViewId="0">
      <selection activeCell="E10" sqref="E10"/>
    </sheetView>
  </sheetViews>
  <sheetFormatPr defaultRowHeight="15" x14ac:dyDescent="0.25"/>
  <cols>
    <col min="1" max="1" width="4.7109375" customWidth="1"/>
    <col min="3" max="3" width="37.85546875" customWidth="1"/>
    <col min="4" max="4" width="40.7109375" customWidth="1"/>
    <col min="5" max="5" width="15.7109375" customWidth="1"/>
    <col min="6" max="6" width="12.85546875" customWidth="1"/>
    <col min="7" max="7" width="11.7109375" customWidth="1"/>
  </cols>
  <sheetData>
    <row r="2" spans="1:7" ht="31.5" customHeight="1" x14ac:dyDescent="0.25">
      <c r="A2" s="248" t="s">
        <v>257</v>
      </c>
      <c r="B2" s="248"/>
      <c r="C2" s="248"/>
      <c r="D2" s="248"/>
      <c r="E2" s="248"/>
      <c r="F2" s="248"/>
      <c r="G2" s="248"/>
    </row>
    <row r="3" spans="1:7" x14ac:dyDescent="0.25">
      <c r="A3" s="4"/>
      <c r="B3" s="4"/>
      <c r="C3" s="4"/>
      <c r="D3" s="4"/>
      <c r="E3" s="4"/>
      <c r="F3" s="4"/>
    </row>
    <row r="4" spans="1:7" ht="25.9" customHeight="1" x14ac:dyDescent="0.25">
      <c r="A4" s="249" t="s">
        <v>8</v>
      </c>
      <c r="B4" s="250"/>
      <c r="C4" s="249" t="s">
        <v>27</v>
      </c>
      <c r="D4" s="249" t="s">
        <v>28</v>
      </c>
      <c r="E4" s="249" t="s">
        <v>29</v>
      </c>
      <c r="F4" s="249"/>
      <c r="G4" s="251" t="s">
        <v>30</v>
      </c>
    </row>
    <row r="5" spans="1:7" ht="28.15" customHeight="1" x14ac:dyDescent="0.25">
      <c r="A5" s="249"/>
      <c r="B5" s="250"/>
      <c r="C5" s="250" t="s">
        <v>31</v>
      </c>
      <c r="D5" s="250"/>
      <c r="E5" s="253" t="s">
        <v>203</v>
      </c>
      <c r="F5" s="253" t="s">
        <v>32</v>
      </c>
      <c r="G5" s="252"/>
    </row>
    <row r="6" spans="1:7" ht="84.75" customHeight="1" x14ac:dyDescent="0.25">
      <c r="A6" s="19" t="s">
        <v>14</v>
      </c>
      <c r="B6" s="19" t="s">
        <v>15</v>
      </c>
      <c r="C6" s="250"/>
      <c r="D6" s="250"/>
      <c r="E6" s="253"/>
      <c r="F6" s="254"/>
      <c r="G6" s="252"/>
    </row>
    <row r="7" spans="1:7" x14ac:dyDescent="0.25">
      <c r="A7" s="244">
        <v>7</v>
      </c>
      <c r="B7" s="244"/>
      <c r="C7" s="245" t="s">
        <v>118</v>
      </c>
      <c r="D7" s="23" t="s">
        <v>26</v>
      </c>
      <c r="E7" s="24">
        <v>412</v>
      </c>
      <c r="F7" s="24">
        <v>164.26</v>
      </c>
      <c r="G7" s="119">
        <f>F7/E7*100</f>
        <v>39.868932038834949</v>
      </c>
    </row>
    <row r="8" spans="1:7" ht="40.5" customHeight="1" x14ac:dyDescent="0.25">
      <c r="A8" s="244"/>
      <c r="B8" s="244"/>
      <c r="C8" s="246"/>
      <c r="D8" s="26" t="s">
        <v>207</v>
      </c>
      <c r="E8" s="27">
        <v>412</v>
      </c>
      <c r="F8" s="27">
        <v>164.26</v>
      </c>
      <c r="G8" s="109">
        <f>F8/E8*100</f>
        <v>39.868932038834949</v>
      </c>
    </row>
    <row r="9" spans="1:7" x14ac:dyDescent="0.25">
      <c r="A9" s="244"/>
      <c r="B9" s="244"/>
      <c r="C9" s="246"/>
      <c r="D9" s="26" t="s">
        <v>33</v>
      </c>
      <c r="E9" s="110"/>
      <c r="F9" s="111"/>
      <c r="G9" s="109"/>
    </row>
    <row r="10" spans="1:7" ht="27" customHeight="1" x14ac:dyDescent="0.25">
      <c r="A10" s="244"/>
      <c r="B10" s="244"/>
      <c r="C10" s="246"/>
      <c r="D10" s="26" t="s">
        <v>34</v>
      </c>
      <c r="E10" s="27">
        <v>412</v>
      </c>
      <c r="F10" s="27">
        <v>164.26</v>
      </c>
      <c r="G10" s="109">
        <f>F10/E10*100</f>
        <v>39.868932038834949</v>
      </c>
    </row>
    <row r="11" spans="1:7" ht="26.25" customHeight="1" x14ac:dyDescent="0.25">
      <c r="A11" s="244"/>
      <c r="B11" s="244"/>
      <c r="C11" s="246"/>
      <c r="D11" s="26" t="s">
        <v>35</v>
      </c>
      <c r="E11" s="27"/>
      <c r="F11" s="28"/>
      <c r="G11" s="25"/>
    </row>
    <row r="12" spans="1:7" ht="36" customHeight="1" x14ac:dyDescent="0.25">
      <c r="A12" s="244"/>
      <c r="B12" s="244"/>
      <c r="C12" s="246"/>
      <c r="D12" s="26" t="s">
        <v>36</v>
      </c>
      <c r="E12" s="27"/>
      <c r="F12" s="28"/>
      <c r="G12" s="25"/>
    </row>
    <row r="13" spans="1:7" ht="42.6" customHeight="1" x14ac:dyDescent="0.25">
      <c r="A13" s="244"/>
      <c r="B13" s="244"/>
      <c r="C13" s="246"/>
      <c r="D13" s="26" t="s">
        <v>37</v>
      </c>
      <c r="E13" s="27"/>
      <c r="F13" s="28"/>
      <c r="G13" s="25"/>
    </row>
    <row r="14" spans="1:7" ht="31.9" customHeight="1" x14ac:dyDescent="0.25">
      <c r="A14" s="244"/>
      <c r="B14" s="244"/>
      <c r="C14" s="246"/>
      <c r="D14" s="26" t="s">
        <v>38</v>
      </c>
      <c r="E14" s="27"/>
      <c r="F14" s="28"/>
      <c r="G14" s="25"/>
    </row>
    <row r="15" spans="1:7" ht="32.450000000000003" customHeight="1" x14ac:dyDescent="0.25">
      <c r="A15" s="244"/>
      <c r="B15" s="244"/>
      <c r="C15" s="246"/>
      <c r="D15" s="26" t="s">
        <v>39</v>
      </c>
      <c r="E15" s="27"/>
      <c r="F15" s="28"/>
      <c r="G15" s="25"/>
    </row>
    <row r="16" spans="1:7" x14ac:dyDescent="0.25">
      <c r="A16" s="244"/>
      <c r="B16" s="244"/>
      <c r="C16" s="247"/>
      <c r="D16" s="26" t="s">
        <v>40</v>
      </c>
      <c r="E16" s="27"/>
      <c r="F16" s="28"/>
      <c r="G16" s="25"/>
    </row>
  </sheetData>
  <mergeCells count="11">
    <mergeCell ref="A7:A16"/>
    <mergeCell ref="B7:B16"/>
    <mergeCell ref="C7:C16"/>
    <mergeCell ref="A2:G2"/>
    <mergeCell ref="A4:B5"/>
    <mergeCell ref="C4:C6"/>
    <mergeCell ref="D4:D6"/>
    <mergeCell ref="E4:F4"/>
    <mergeCell ref="G4:G6"/>
    <mergeCell ref="F5:F6"/>
    <mergeCell ref="E5:E6"/>
  </mergeCells>
  <pageMargins left="0.70866141732283472" right="0.70866141732283472" top="0.74803149606299213" bottom="0.74803149606299213" header="0.31496062992125984" footer="0.31496062992125984"/>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K48"/>
  <sheetViews>
    <sheetView view="pageBreakPreview" zoomScale="85" zoomScaleNormal="70" zoomScaleSheetLayoutView="85" workbookViewId="0">
      <pane xSplit="4" ySplit="4" topLeftCell="H14" activePane="bottomRight" state="frozen"/>
      <selection pane="topRight" activeCell="E1" sqref="E1"/>
      <selection pane="bottomLeft" activeCell="A5" sqref="A5"/>
      <selection pane="bottomRight" activeCell="J15" sqref="J15"/>
    </sheetView>
  </sheetViews>
  <sheetFormatPr defaultRowHeight="15" x14ac:dyDescent="0.25"/>
  <cols>
    <col min="1" max="1" width="5.140625" style="95" customWidth="1"/>
    <col min="2" max="2" width="5.42578125" style="95" customWidth="1"/>
    <col min="3" max="3" width="5" style="95" customWidth="1"/>
    <col min="4" max="4" width="4.28515625" style="95" customWidth="1"/>
    <col min="5" max="5" width="51" style="45" customWidth="1"/>
    <col min="6" max="6" width="27.7109375" customWidth="1"/>
    <col min="7" max="7" width="14.28515625" style="20" customWidth="1"/>
    <col min="8" max="8" width="14.7109375" style="22" customWidth="1"/>
    <col min="9" max="9" width="43.28515625" style="80" customWidth="1"/>
    <col min="10" max="10" width="68.140625" style="80" customWidth="1"/>
    <col min="11" max="11" width="32" style="18" customWidth="1"/>
  </cols>
  <sheetData>
    <row r="1" spans="1:11" s="15" customFormat="1" ht="38.450000000000003" customHeight="1" x14ac:dyDescent="0.25">
      <c r="A1" s="255" t="s">
        <v>239</v>
      </c>
      <c r="B1" s="255"/>
      <c r="C1" s="255"/>
      <c r="D1" s="255"/>
      <c r="E1" s="255"/>
      <c r="F1" s="255"/>
      <c r="G1" s="255"/>
      <c r="H1" s="255"/>
      <c r="I1" s="255"/>
      <c r="J1" s="255"/>
      <c r="K1" s="255"/>
    </row>
    <row r="2" spans="1:11" s="15" customFormat="1" ht="2.4500000000000002" hidden="1" customHeight="1" x14ac:dyDescent="0.25">
      <c r="A2" s="90"/>
      <c r="B2" s="90"/>
      <c r="C2" s="90"/>
      <c r="D2" s="90"/>
      <c r="E2" s="67"/>
      <c r="F2" s="46"/>
      <c r="G2" s="68"/>
      <c r="H2" s="69"/>
      <c r="I2" s="79"/>
      <c r="J2" s="79"/>
      <c r="K2" s="70"/>
    </row>
    <row r="3" spans="1:11" s="51" customFormat="1" ht="38.450000000000003" customHeight="1" x14ac:dyDescent="0.25">
      <c r="A3" s="271" t="s">
        <v>8</v>
      </c>
      <c r="B3" s="271"/>
      <c r="C3" s="271"/>
      <c r="D3" s="271"/>
      <c r="E3" s="272" t="s">
        <v>41</v>
      </c>
      <c r="F3" s="274" t="s">
        <v>10</v>
      </c>
      <c r="G3" s="275" t="s">
        <v>93</v>
      </c>
      <c r="H3" s="276" t="s">
        <v>94</v>
      </c>
      <c r="I3" s="266" t="s">
        <v>42</v>
      </c>
      <c r="J3" s="268" t="s">
        <v>43</v>
      </c>
      <c r="K3" s="269" t="s">
        <v>44</v>
      </c>
    </row>
    <row r="4" spans="1:11" s="51" customFormat="1" ht="15.75" x14ac:dyDescent="0.25">
      <c r="A4" s="88" t="s">
        <v>14</v>
      </c>
      <c r="B4" s="88" t="s">
        <v>15</v>
      </c>
      <c r="C4" s="88" t="s">
        <v>16</v>
      </c>
      <c r="D4" s="88" t="s">
        <v>17</v>
      </c>
      <c r="E4" s="273"/>
      <c r="F4" s="274"/>
      <c r="G4" s="275"/>
      <c r="H4" s="276"/>
      <c r="I4" s="267"/>
      <c r="J4" s="268"/>
      <c r="K4" s="270"/>
    </row>
    <row r="5" spans="1:11" ht="15.6" customHeight="1" x14ac:dyDescent="0.25">
      <c r="A5" s="256" t="s">
        <v>45</v>
      </c>
      <c r="B5" s="258">
        <v>0</v>
      </c>
      <c r="C5" s="258"/>
      <c r="D5" s="258"/>
      <c r="E5" s="260" t="s">
        <v>208</v>
      </c>
      <c r="F5" s="261"/>
      <c r="G5" s="261"/>
      <c r="H5" s="261"/>
      <c r="I5" s="261"/>
      <c r="J5" s="261"/>
      <c r="K5" s="262"/>
    </row>
    <row r="6" spans="1:11" ht="15.6" customHeight="1" x14ac:dyDescent="0.25">
      <c r="A6" s="257"/>
      <c r="B6" s="259"/>
      <c r="C6" s="259"/>
      <c r="D6" s="259"/>
      <c r="E6" s="263"/>
      <c r="F6" s="264"/>
      <c r="G6" s="264"/>
      <c r="H6" s="264"/>
      <c r="I6" s="264"/>
      <c r="J6" s="264"/>
      <c r="K6" s="265"/>
    </row>
    <row r="7" spans="1:11" ht="165.75" customHeight="1" x14ac:dyDescent="0.25">
      <c r="A7" s="47" t="s">
        <v>45</v>
      </c>
      <c r="B7" s="47">
        <v>0</v>
      </c>
      <c r="C7" s="47" t="s">
        <v>98</v>
      </c>
      <c r="D7" s="47"/>
      <c r="E7" s="36" t="s">
        <v>234</v>
      </c>
      <c r="F7" s="44" t="s">
        <v>209</v>
      </c>
      <c r="G7" s="42" t="s">
        <v>119</v>
      </c>
      <c r="H7" s="43">
        <v>2023</v>
      </c>
      <c r="I7" s="89" t="s">
        <v>120</v>
      </c>
      <c r="J7" s="185"/>
      <c r="K7" s="48"/>
    </row>
    <row r="8" spans="1:11" ht="99.75" customHeight="1" x14ac:dyDescent="0.25">
      <c r="A8" s="47" t="s">
        <v>45</v>
      </c>
      <c r="B8" s="47">
        <v>0</v>
      </c>
      <c r="C8" s="47" t="s">
        <v>98</v>
      </c>
      <c r="D8" s="47">
        <v>1</v>
      </c>
      <c r="E8" s="37" t="s">
        <v>235</v>
      </c>
      <c r="F8" s="44" t="s">
        <v>103</v>
      </c>
      <c r="G8" s="44" t="s">
        <v>119</v>
      </c>
      <c r="H8" s="108">
        <v>2023</v>
      </c>
      <c r="I8" s="89" t="s">
        <v>121</v>
      </c>
      <c r="J8" s="186" t="s">
        <v>236</v>
      </c>
      <c r="K8" s="48"/>
    </row>
    <row r="9" spans="1:11" s="15" customFormat="1" ht="101.25" customHeight="1" x14ac:dyDescent="0.25">
      <c r="A9" s="47" t="s">
        <v>45</v>
      </c>
      <c r="B9" s="47">
        <v>0</v>
      </c>
      <c r="C9" s="47" t="s">
        <v>98</v>
      </c>
      <c r="D9" s="47" t="s">
        <v>90</v>
      </c>
      <c r="E9" s="36" t="s">
        <v>122</v>
      </c>
      <c r="F9" s="44" t="s">
        <v>103</v>
      </c>
      <c r="G9" s="44" t="s">
        <v>119</v>
      </c>
      <c r="H9" s="108">
        <v>2023</v>
      </c>
      <c r="I9" s="89" t="s">
        <v>121</v>
      </c>
      <c r="J9" s="186" t="s">
        <v>180</v>
      </c>
      <c r="K9" s="48"/>
    </row>
    <row r="10" spans="1:11" s="15" customFormat="1" ht="136.5" customHeight="1" x14ac:dyDescent="0.25">
      <c r="A10" s="47" t="s">
        <v>45</v>
      </c>
      <c r="B10" s="47">
        <v>0</v>
      </c>
      <c r="C10" s="47" t="s">
        <v>98</v>
      </c>
      <c r="D10" s="47" t="s">
        <v>126</v>
      </c>
      <c r="E10" s="36" t="s">
        <v>123</v>
      </c>
      <c r="F10" s="44" t="s">
        <v>103</v>
      </c>
      <c r="G10" s="44" t="s">
        <v>119</v>
      </c>
      <c r="H10" s="108">
        <v>2023</v>
      </c>
      <c r="I10" s="89" t="s">
        <v>46</v>
      </c>
      <c r="J10" s="186" t="s">
        <v>181</v>
      </c>
      <c r="K10" s="48"/>
    </row>
    <row r="11" spans="1:11" s="15" customFormat="1" ht="127.5" customHeight="1" x14ac:dyDescent="0.25">
      <c r="A11" s="47" t="s">
        <v>45</v>
      </c>
      <c r="B11" s="47">
        <v>0</v>
      </c>
      <c r="C11" s="47" t="s">
        <v>98</v>
      </c>
      <c r="D11" s="47" t="s">
        <v>91</v>
      </c>
      <c r="E11" s="78" t="s">
        <v>124</v>
      </c>
      <c r="F11" s="44" t="s">
        <v>210</v>
      </c>
      <c r="G11" s="44" t="s">
        <v>119</v>
      </c>
      <c r="H11" s="108">
        <v>2023</v>
      </c>
      <c r="I11" s="89" t="s">
        <v>130</v>
      </c>
      <c r="J11" s="186" t="s">
        <v>240</v>
      </c>
      <c r="K11" s="117"/>
    </row>
    <row r="12" spans="1:11" s="15" customFormat="1" ht="104.25" customHeight="1" x14ac:dyDescent="0.25">
      <c r="A12" s="47" t="s">
        <v>45</v>
      </c>
      <c r="B12" s="47">
        <v>0</v>
      </c>
      <c r="C12" s="47" t="s">
        <v>98</v>
      </c>
      <c r="D12" s="47" t="s">
        <v>127</v>
      </c>
      <c r="E12" s="36" t="s">
        <v>125</v>
      </c>
      <c r="F12" s="44" t="s">
        <v>103</v>
      </c>
      <c r="G12" s="44" t="s">
        <v>119</v>
      </c>
      <c r="H12" s="108">
        <v>2023</v>
      </c>
      <c r="I12" s="89" t="s">
        <v>129</v>
      </c>
      <c r="J12" s="186" t="s">
        <v>241</v>
      </c>
      <c r="K12" s="48"/>
    </row>
    <row r="13" spans="1:11" s="15" customFormat="1" ht="374.25" customHeight="1" x14ac:dyDescent="0.25">
      <c r="A13" s="47" t="s">
        <v>45</v>
      </c>
      <c r="B13" s="47">
        <v>0</v>
      </c>
      <c r="C13" s="47" t="s">
        <v>98</v>
      </c>
      <c r="D13" s="47" t="s">
        <v>128</v>
      </c>
      <c r="E13" s="36" t="s">
        <v>211</v>
      </c>
      <c r="F13" s="44" t="s">
        <v>103</v>
      </c>
      <c r="G13" s="44" t="s">
        <v>119</v>
      </c>
      <c r="H13" s="108">
        <v>2023</v>
      </c>
      <c r="I13" s="89" t="s">
        <v>121</v>
      </c>
      <c r="J13" s="186" t="s">
        <v>242</v>
      </c>
      <c r="K13" s="48"/>
    </row>
    <row r="14" spans="1:11" ht="47.25" x14ac:dyDescent="0.25">
      <c r="A14" s="47" t="s">
        <v>45</v>
      </c>
      <c r="B14" s="47">
        <v>0</v>
      </c>
      <c r="C14" s="47" t="s">
        <v>99</v>
      </c>
      <c r="D14" s="47"/>
      <c r="E14" s="36" t="s">
        <v>131</v>
      </c>
      <c r="F14" s="44" t="s">
        <v>103</v>
      </c>
      <c r="G14" s="44" t="s">
        <v>119</v>
      </c>
      <c r="H14" s="108">
        <v>2023</v>
      </c>
      <c r="I14" s="89" t="s">
        <v>132</v>
      </c>
      <c r="J14" s="185"/>
      <c r="K14" s="48"/>
    </row>
    <row r="15" spans="1:11" ht="47.25" x14ac:dyDescent="0.25">
      <c r="A15" s="47" t="s">
        <v>45</v>
      </c>
      <c r="B15" s="47">
        <v>0</v>
      </c>
      <c r="C15" s="47" t="s">
        <v>99</v>
      </c>
      <c r="D15" s="47">
        <v>1</v>
      </c>
      <c r="E15" s="36" t="s">
        <v>217</v>
      </c>
      <c r="F15" s="44" t="s">
        <v>103</v>
      </c>
      <c r="G15" s="44" t="s">
        <v>119</v>
      </c>
      <c r="H15" s="108">
        <v>2023</v>
      </c>
      <c r="I15" s="89" t="s">
        <v>133</v>
      </c>
      <c r="J15" s="186"/>
      <c r="K15" s="117"/>
    </row>
    <row r="16" spans="1:11" ht="47.25" x14ac:dyDescent="0.25">
      <c r="A16" s="47" t="s">
        <v>45</v>
      </c>
      <c r="B16" s="47">
        <v>0</v>
      </c>
      <c r="C16" s="47" t="s">
        <v>99</v>
      </c>
      <c r="D16" s="47" t="s">
        <v>90</v>
      </c>
      <c r="E16" s="49" t="s">
        <v>134</v>
      </c>
      <c r="F16" s="44" t="s">
        <v>103</v>
      </c>
      <c r="G16" s="44" t="s">
        <v>119</v>
      </c>
      <c r="H16" s="108">
        <v>2023</v>
      </c>
      <c r="I16" s="89" t="s">
        <v>133</v>
      </c>
      <c r="J16" s="186" t="s">
        <v>182</v>
      </c>
      <c r="K16" s="48"/>
    </row>
    <row r="17" spans="1:11" ht="67.5" customHeight="1" x14ac:dyDescent="0.25">
      <c r="A17" s="47" t="s">
        <v>45</v>
      </c>
      <c r="B17" s="47">
        <v>0</v>
      </c>
      <c r="C17" s="47" t="s">
        <v>99</v>
      </c>
      <c r="D17" s="47" t="s">
        <v>126</v>
      </c>
      <c r="E17" s="36" t="s">
        <v>135</v>
      </c>
      <c r="F17" s="44" t="s">
        <v>103</v>
      </c>
      <c r="G17" s="44" t="s">
        <v>119</v>
      </c>
      <c r="H17" s="108">
        <v>2023</v>
      </c>
      <c r="I17" s="89" t="s">
        <v>133</v>
      </c>
      <c r="J17" s="186"/>
      <c r="K17" s="48"/>
    </row>
    <row r="18" spans="1:11" ht="88.5" customHeight="1" x14ac:dyDescent="0.25">
      <c r="A18" s="47" t="s">
        <v>45</v>
      </c>
      <c r="B18" s="47">
        <v>0</v>
      </c>
      <c r="C18" s="47" t="s">
        <v>99</v>
      </c>
      <c r="D18" s="47" t="s">
        <v>91</v>
      </c>
      <c r="E18" s="36" t="s">
        <v>136</v>
      </c>
      <c r="F18" s="44" t="s">
        <v>103</v>
      </c>
      <c r="G18" s="44" t="s">
        <v>119</v>
      </c>
      <c r="H18" s="108">
        <v>2023</v>
      </c>
      <c r="I18" s="89" t="s">
        <v>133</v>
      </c>
      <c r="J18" s="186" t="s">
        <v>183</v>
      </c>
      <c r="K18" s="48"/>
    </row>
    <row r="19" spans="1:11" ht="47.25" x14ac:dyDescent="0.25">
      <c r="A19" s="47" t="s">
        <v>45</v>
      </c>
      <c r="B19" s="47">
        <v>0</v>
      </c>
      <c r="C19" s="47" t="s">
        <v>99</v>
      </c>
      <c r="D19" s="47" t="s">
        <v>127</v>
      </c>
      <c r="E19" s="36" t="s">
        <v>137</v>
      </c>
      <c r="F19" s="44" t="s">
        <v>103</v>
      </c>
      <c r="G19" s="44" t="s">
        <v>119</v>
      </c>
      <c r="H19" s="108">
        <v>2023</v>
      </c>
      <c r="I19" s="89" t="s">
        <v>133</v>
      </c>
      <c r="J19" s="186"/>
      <c r="K19" s="48"/>
    </row>
    <row r="20" spans="1:11" ht="135" customHeight="1" x14ac:dyDescent="0.25">
      <c r="A20" s="47" t="s">
        <v>45</v>
      </c>
      <c r="B20" s="47">
        <v>0</v>
      </c>
      <c r="C20" s="47" t="s">
        <v>100</v>
      </c>
      <c r="D20" s="91"/>
      <c r="E20" s="36" t="s">
        <v>107</v>
      </c>
      <c r="F20" s="44" t="s">
        <v>103</v>
      </c>
      <c r="G20" s="44" t="s">
        <v>119</v>
      </c>
      <c r="H20" s="108">
        <v>2023</v>
      </c>
      <c r="I20" s="89" t="s">
        <v>138</v>
      </c>
      <c r="J20" s="186" t="s">
        <v>221</v>
      </c>
      <c r="K20" s="48"/>
    </row>
    <row r="21" spans="1:11" ht="66.75" customHeight="1" x14ac:dyDescent="0.25">
      <c r="A21" s="47" t="s">
        <v>45</v>
      </c>
      <c r="B21" s="47">
        <v>0</v>
      </c>
      <c r="C21" s="47" t="s">
        <v>100</v>
      </c>
      <c r="D21" s="47">
        <v>1</v>
      </c>
      <c r="E21" s="36" t="s">
        <v>139</v>
      </c>
      <c r="F21" s="44" t="s">
        <v>103</v>
      </c>
      <c r="G21" s="44" t="s">
        <v>119</v>
      </c>
      <c r="H21" s="108">
        <v>2023</v>
      </c>
      <c r="I21" s="89" t="s">
        <v>140</v>
      </c>
      <c r="J21" s="186" t="s">
        <v>184</v>
      </c>
      <c r="K21" s="48"/>
    </row>
    <row r="22" spans="1:11" ht="356.25" customHeight="1" x14ac:dyDescent="0.25">
      <c r="A22" s="92" t="s">
        <v>45</v>
      </c>
      <c r="B22" s="92">
        <v>0</v>
      </c>
      <c r="C22" s="92" t="s">
        <v>100</v>
      </c>
      <c r="D22" s="92" t="s">
        <v>90</v>
      </c>
      <c r="E22" s="81" t="s">
        <v>48</v>
      </c>
      <c r="F22" s="44" t="s">
        <v>103</v>
      </c>
      <c r="G22" s="44" t="s">
        <v>119</v>
      </c>
      <c r="H22" s="108">
        <v>2023</v>
      </c>
      <c r="I22" s="89" t="s">
        <v>49</v>
      </c>
      <c r="J22" s="186" t="s">
        <v>267</v>
      </c>
      <c r="K22" s="48"/>
    </row>
    <row r="23" spans="1:11" ht="96.75" customHeight="1" x14ac:dyDescent="0.25">
      <c r="A23" s="93" t="s">
        <v>45</v>
      </c>
      <c r="B23" s="93">
        <v>0</v>
      </c>
      <c r="C23" s="93" t="s">
        <v>101</v>
      </c>
      <c r="D23" s="94"/>
      <c r="E23" s="82" t="s">
        <v>212</v>
      </c>
      <c r="F23" s="44" t="s">
        <v>103</v>
      </c>
      <c r="G23" s="44" t="s">
        <v>119</v>
      </c>
      <c r="H23" s="108">
        <v>2023</v>
      </c>
      <c r="I23" s="89" t="s">
        <v>141</v>
      </c>
      <c r="J23" s="186" t="s">
        <v>243</v>
      </c>
      <c r="K23" s="48"/>
    </row>
    <row r="24" spans="1:11" ht="133.5" customHeight="1" x14ac:dyDescent="0.25">
      <c r="A24" s="47" t="s">
        <v>45</v>
      </c>
      <c r="B24" s="47">
        <v>0</v>
      </c>
      <c r="C24" s="47" t="s">
        <v>101</v>
      </c>
      <c r="D24" s="47">
        <v>1</v>
      </c>
      <c r="E24" s="36" t="s">
        <v>142</v>
      </c>
      <c r="F24" s="44" t="s">
        <v>103</v>
      </c>
      <c r="G24" s="44" t="s">
        <v>119</v>
      </c>
      <c r="H24" s="108">
        <v>2023</v>
      </c>
      <c r="I24" s="89" t="s">
        <v>47</v>
      </c>
      <c r="J24" s="187" t="s">
        <v>197</v>
      </c>
      <c r="K24" s="48"/>
    </row>
    <row r="25" spans="1:11" ht="72.75" customHeight="1" x14ac:dyDescent="0.25">
      <c r="A25" s="47" t="s">
        <v>45</v>
      </c>
      <c r="B25" s="47">
        <v>0</v>
      </c>
      <c r="C25" s="47" t="s">
        <v>101</v>
      </c>
      <c r="D25" s="47" t="s">
        <v>90</v>
      </c>
      <c r="E25" s="36" t="s">
        <v>143</v>
      </c>
      <c r="F25" s="44" t="s">
        <v>103</v>
      </c>
      <c r="G25" s="44" t="s">
        <v>119</v>
      </c>
      <c r="H25" s="108">
        <v>2023</v>
      </c>
      <c r="I25" s="89" t="s">
        <v>144</v>
      </c>
      <c r="J25" s="186" t="s">
        <v>185</v>
      </c>
      <c r="K25" s="48"/>
    </row>
    <row r="26" spans="1:11" ht="78.75" x14ac:dyDescent="0.25">
      <c r="A26" s="47" t="s">
        <v>45</v>
      </c>
      <c r="B26" s="47">
        <v>0</v>
      </c>
      <c r="C26" s="47" t="s">
        <v>101</v>
      </c>
      <c r="D26" s="47" t="s">
        <v>126</v>
      </c>
      <c r="E26" s="36" t="s">
        <v>96</v>
      </c>
      <c r="F26" s="44" t="s">
        <v>103</v>
      </c>
      <c r="G26" s="44" t="s">
        <v>119</v>
      </c>
      <c r="H26" s="108">
        <v>2023</v>
      </c>
      <c r="I26" s="89" t="s">
        <v>97</v>
      </c>
      <c r="J26" s="184" t="s">
        <v>268</v>
      </c>
      <c r="K26" s="48"/>
    </row>
    <row r="27" spans="1:11" ht="165" customHeight="1" x14ac:dyDescent="0.25">
      <c r="A27" s="47" t="s">
        <v>45</v>
      </c>
      <c r="B27" s="47">
        <v>0</v>
      </c>
      <c r="C27" s="47" t="s">
        <v>101</v>
      </c>
      <c r="D27" s="47" t="s">
        <v>91</v>
      </c>
      <c r="E27" s="36" t="s">
        <v>194</v>
      </c>
      <c r="F27" s="44" t="s">
        <v>103</v>
      </c>
      <c r="G27" s="44" t="s">
        <v>119</v>
      </c>
      <c r="H27" s="108">
        <v>2023</v>
      </c>
      <c r="I27" s="89" t="s">
        <v>145</v>
      </c>
      <c r="J27" s="186" t="s">
        <v>218</v>
      </c>
      <c r="K27" s="48"/>
    </row>
    <row r="28" spans="1:11" ht="175.5" customHeight="1" x14ac:dyDescent="0.25">
      <c r="A28" s="47" t="s">
        <v>45</v>
      </c>
      <c r="B28" s="47">
        <v>0</v>
      </c>
      <c r="C28" s="47" t="s">
        <v>101</v>
      </c>
      <c r="D28" s="47" t="s">
        <v>127</v>
      </c>
      <c r="E28" s="36" t="s">
        <v>146</v>
      </c>
      <c r="F28" s="44" t="s">
        <v>103</v>
      </c>
      <c r="G28" s="44" t="s">
        <v>119</v>
      </c>
      <c r="H28" s="108">
        <v>2023</v>
      </c>
      <c r="I28" s="89" t="s">
        <v>141</v>
      </c>
      <c r="J28" s="186" t="s">
        <v>238</v>
      </c>
      <c r="K28" s="48"/>
    </row>
    <row r="29" spans="1:11" ht="157.5" x14ac:dyDescent="0.25">
      <c r="A29" s="47" t="s">
        <v>45</v>
      </c>
      <c r="B29" s="47">
        <v>0</v>
      </c>
      <c r="C29" s="47" t="s">
        <v>109</v>
      </c>
      <c r="D29" s="47"/>
      <c r="E29" s="36" t="s">
        <v>213</v>
      </c>
      <c r="F29" s="44" t="s">
        <v>103</v>
      </c>
      <c r="G29" s="44" t="s">
        <v>119</v>
      </c>
      <c r="H29" s="108">
        <v>2023</v>
      </c>
      <c r="I29" s="89" t="s">
        <v>50</v>
      </c>
      <c r="J29" s="186" t="s">
        <v>269</v>
      </c>
      <c r="K29" s="48"/>
    </row>
    <row r="30" spans="1:11" ht="69" customHeight="1" x14ac:dyDescent="0.25">
      <c r="A30" s="47" t="s">
        <v>45</v>
      </c>
      <c r="B30" s="47">
        <v>0</v>
      </c>
      <c r="C30" s="47" t="s">
        <v>109</v>
      </c>
      <c r="D30" s="47" t="s">
        <v>147</v>
      </c>
      <c r="E30" s="36" t="s">
        <v>214</v>
      </c>
      <c r="F30" s="44" t="s">
        <v>103</v>
      </c>
      <c r="G30" s="44" t="s">
        <v>119</v>
      </c>
      <c r="H30" s="108">
        <v>2023</v>
      </c>
      <c r="I30" s="89" t="s">
        <v>51</v>
      </c>
      <c r="J30" s="186" t="s">
        <v>237</v>
      </c>
      <c r="K30" s="48"/>
    </row>
    <row r="31" spans="1:11" ht="86.25" customHeight="1" x14ac:dyDescent="0.25">
      <c r="A31" s="47" t="s">
        <v>45</v>
      </c>
      <c r="B31" s="47">
        <v>0</v>
      </c>
      <c r="C31" s="47" t="s">
        <v>109</v>
      </c>
      <c r="D31" s="47" t="s">
        <v>90</v>
      </c>
      <c r="E31" s="36" t="s">
        <v>215</v>
      </c>
      <c r="F31" s="44" t="s">
        <v>103</v>
      </c>
      <c r="G31" s="44" t="s">
        <v>119</v>
      </c>
      <c r="H31" s="108">
        <v>2023</v>
      </c>
      <c r="I31" s="89" t="s">
        <v>51</v>
      </c>
      <c r="J31" s="186" t="s">
        <v>216</v>
      </c>
      <c r="K31" s="48"/>
    </row>
    <row r="32" spans="1:11" ht="202.5" customHeight="1" x14ac:dyDescent="0.25">
      <c r="A32" s="47" t="s">
        <v>45</v>
      </c>
      <c r="B32" s="47">
        <v>0</v>
      </c>
      <c r="C32" s="47" t="s">
        <v>109</v>
      </c>
      <c r="D32" s="47" t="s">
        <v>126</v>
      </c>
      <c r="E32" s="36" t="s">
        <v>148</v>
      </c>
      <c r="F32" s="44" t="s">
        <v>103</v>
      </c>
      <c r="G32" s="44" t="s">
        <v>119</v>
      </c>
      <c r="H32" s="108">
        <v>2023</v>
      </c>
      <c r="I32" s="89" t="s">
        <v>149</v>
      </c>
      <c r="J32" s="186" t="s">
        <v>270</v>
      </c>
      <c r="K32" s="48"/>
    </row>
    <row r="33" spans="1:11" ht="100.5" customHeight="1" x14ac:dyDescent="0.25">
      <c r="A33" s="47" t="s">
        <v>45</v>
      </c>
      <c r="B33" s="47">
        <v>0</v>
      </c>
      <c r="C33" s="47" t="s">
        <v>109</v>
      </c>
      <c r="D33" s="47" t="s">
        <v>91</v>
      </c>
      <c r="E33" s="36" t="s">
        <v>52</v>
      </c>
      <c r="F33" s="44" t="s">
        <v>103</v>
      </c>
      <c r="G33" s="44" t="s">
        <v>119</v>
      </c>
      <c r="H33" s="108">
        <v>2023</v>
      </c>
      <c r="I33" s="89" t="s">
        <v>92</v>
      </c>
      <c r="J33" s="186" t="s">
        <v>195</v>
      </c>
      <c r="K33" s="48"/>
    </row>
    <row r="34" spans="1:11" ht="78.75" x14ac:dyDescent="0.25">
      <c r="A34" s="47" t="s">
        <v>45</v>
      </c>
      <c r="B34" s="47">
        <v>0</v>
      </c>
      <c r="C34" s="47" t="s">
        <v>109</v>
      </c>
      <c r="D34" s="47" t="s">
        <v>127</v>
      </c>
      <c r="E34" s="36" t="s">
        <v>95</v>
      </c>
      <c r="F34" s="44" t="s">
        <v>103</v>
      </c>
      <c r="G34" s="44" t="s">
        <v>119</v>
      </c>
      <c r="H34" s="108">
        <v>2023</v>
      </c>
      <c r="I34" s="89" t="s">
        <v>150</v>
      </c>
      <c r="J34" s="186" t="s">
        <v>244</v>
      </c>
      <c r="K34" s="48"/>
    </row>
    <row r="35" spans="1:11" ht="49.5" customHeight="1" x14ac:dyDescent="0.25">
      <c r="A35" s="47" t="s">
        <v>45</v>
      </c>
      <c r="B35" s="47">
        <v>0</v>
      </c>
      <c r="C35" s="47" t="s">
        <v>109</v>
      </c>
      <c r="D35" s="47" t="s">
        <v>128</v>
      </c>
      <c r="E35" s="78" t="s">
        <v>53</v>
      </c>
      <c r="F35" s="44" t="s">
        <v>103</v>
      </c>
      <c r="G35" s="44" t="s">
        <v>119</v>
      </c>
      <c r="H35" s="108">
        <v>2023</v>
      </c>
      <c r="I35" s="89" t="s">
        <v>151</v>
      </c>
      <c r="J35" s="186" t="s">
        <v>219</v>
      </c>
      <c r="K35" s="48"/>
    </row>
    <row r="36" spans="1:11" ht="49.5" customHeight="1" x14ac:dyDescent="0.25">
      <c r="A36" s="47" t="s">
        <v>45</v>
      </c>
      <c r="B36" s="47">
        <v>0</v>
      </c>
      <c r="C36" s="47" t="s">
        <v>109</v>
      </c>
      <c r="D36" s="47" t="s">
        <v>153</v>
      </c>
      <c r="E36" s="36" t="s">
        <v>152</v>
      </c>
      <c r="F36" s="44" t="s">
        <v>103</v>
      </c>
      <c r="G36" s="44" t="s">
        <v>119</v>
      </c>
      <c r="H36" s="108">
        <v>2023</v>
      </c>
      <c r="I36" s="89" t="s">
        <v>154</v>
      </c>
      <c r="J36" s="186" t="s">
        <v>196</v>
      </c>
      <c r="K36" s="48"/>
    </row>
    <row r="37" spans="1:11" ht="62.25" customHeight="1" x14ac:dyDescent="0.25">
      <c r="A37" s="47" t="s">
        <v>45</v>
      </c>
      <c r="B37" s="47">
        <v>0</v>
      </c>
      <c r="C37" s="47" t="s">
        <v>109</v>
      </c>
      <c r="D37" s="47" t="s">
        <v>155</v>
      </c>
      <c r="E37" s="36" t="s">
        <v>157</v>
      </c>
      <c r="F37" s="44" t="s">
        <v>103</v>
      </c>
      <c r="G37" s="44" t="s">
        <v>119</v>
      </c>
      <c r="H37" s="108">
        <v>2023</v>
      </c>
      <c r="I37" s="44" t="s">
        <v>159</v>
      </c>
      <c r="J37" s="186" t="s">
        <v>186</v>
      </c>
      <c r="K37" s="48"/>
    </row>
    <row r="38" spans="1:11" ht="132.75" customHeight="1" x14ac:dyDescent="0.25">
      <c r="A38" s="47" t="s">
        <v>45</v>
      </c>
      <c r="B38" s="47">
        <v>0</v>
      </c>
      <c r="C38" s="47" t="s">
        <v>109</v>
      </c>
      <c r="D38" s="47" t="s">
        <v>156</v>
      </c>
      <c r="E38" s="36" t="s">
        <v>158</v>
      </c>
      <c r="F38" s="44" t="s">
        <v>103</v>
      </c>
      <c r="G38" s="44" t="s">
        <v>119</v>
      </c>
      <c r="H38" s="108">
        <v>2023</v>
      </c>
      <c r="I38" s="44" t="s">
        <v>160</v>
      </c>
      <c r="J38" s="186" t="s">
        <v>220</v>
      </c>
      <c r="K38" s="48"/>
    </row>
    <row r="39" spans="1:11" ht="47.25" x14ac:dyDescent="0.25">
      <c r="A39" s="47" t="s">
        <v>45</v>
      </c>
      <c r="B39" s="47">
        <v>0</v>
      </c>
      <c r="C39" s="47" t="s">
        <v>161</v>
      </c>
      <c r="D39" s="91"/>
      <c r="E39" s="36" t="s">
        <v>162</v>
      </c>
      <c r="F39" s="44" t="s">
        <v>103</v>
      </c>
      <c r="G39" s="44" t="s">
        <v>119</v>
      </c>
      <c r="H39" s="108">
        <v>2023</v>
      </c>
      <c r="I39" s="44" t="s">
        <v>163</v>
      </c>
      <c r="J39" s="185"/>
      <c r="K39" s="48"/>
    </row>
    <row r="40" spans="1:11" ht="50.25" customHeight="1" x14ac:dyDescent="0.25">
      <c r="A40" s="47" t="s">
        <v>45</v>
      </c>
      <c r="B40" s="47">
        <v>0</v>
      </c>
      <c r="C40" s="47" t="s">
        <v>161</v>
      </c>
      <c r="D40" s="47">
        <v>1</v>
      </c>
      <c r="E40" s="36" t="s">
        <v>164</v>
      </c>
      <c r="F40" s="44" t="s">
        <v>103</v>
      </c>
      <c r="G40" s="44" t="s">
        <v>119</v>
      </c>
      <c r="H40" s="108">
        <v>2023</v>
      </c>
      <c r="I40" s="44" t="s">
        <v>163</v>
      </c>
      <c r="J40" s="186" t="s">
        <v>245</v>
      </c>
      <c r="K40" s="48"/>
    </row>
    <row r="41" spans="1:11" ht="64.5" customHeight="1" x14ac:dyDescent="0.25">
      <c r="A41" s="47" t="s">
        <v>45</v>
      </c>
      <c r="B41" s="47">
        <v>0</v>
      </c>
      <c r="C41" s="47" t="s">
        <v>161</v>
      </c>
      <c r="D41" s="47" t="s">
        <v>90</v>
      </c>
      <c r="E41" s="36" t="s">
        <v>165</v>
      </c>
      <c r="F41" s="44" t="s">
        <v>103</v>
      </c>
      <c r="G41" s="44" t="s">
        <v>119</v>
      </c>
      <c r="H41" s="108">
        <v>2023</v>
      </c>
      <c r="I41" s="44" t="s">
        <v>163</v>
      </c>
      <c r="J41" s="186" t="s">
        <v>246</v>
      </c>
      <c r="K41" s="48"/>
    </row>
    <row r="42" spans="1:11" ht="82.5" customHeight="1" x14ac:dyDescent="0.25">
      <c r="A42" s="47" t="s">
        <v>45</v>
      </c>
      <c r="B42" s="47">
        <v>0</v>
      </c>
      <c r="C42" s="47" t="s">
        <v>161</v>
      </c>
      <c r="D42" s="47" t="s">
        <v>126</v>
      </c>
      <c r="E42" s="36" t="s">
        <v>166</v>
      </c>
      <c r="F42" s="44" t="s">
        <v>103</v>
      </c>
      <c r="G42" s="44" t="s">
        <v>119</v>
      </c>
      <c r="H42" s="108">
        <v>2023</v>
      </c>
      <c r="I42" s="44" t="s">
        <v>167</v>
      </c>
      <c r="J42" s="186" t="s">
        <v>247</v>
      </c>
      <c r="K42" s="48"/>
    </row>
    <row r="43" spans="1:11" ht="47.25" x14ac:dyDescent="0.25">
      <c r="A43" s="47" t="s">
        <v>45</v>
      </c>
      <c r="B43" s="47">
        <v>0</v>
      </c>
      <c r="C43" s="47" t="s">
        <v>45</v>
      </c>
      <c r="D43" s="47"/>
      <c r="E43" s="36" t="s">
        <v>168</v>
      </c>
      <c r="F43" s="44" t="s">
        <v>103</v>
      </c>
      <c r="G43" s="44" t="s">
        <v>119</v>
      </c>
      <c r="H43" s="108">
        <v>2023</v>
      </c>
      <c r="I43" s="44" t="s">
        <v>169</v>
      </c>
      <c r="J43" s="186" t="s">
        <v>260</v>
      </c>
      <c r="K43" s="48"/>
    </row>
    <row r="44" spans="1:11" ht="47.25" x14ac:dyDescent="0.25">
      <c r="A44" s="47" t="s">
        <v>45</v>
      </c>
      <c r="B44" s="47">
        <v>0</v>
      </c>
      <c r="C44" s="47" t="s">
        <v>45</v>
      </c>
      <c r="D44" s="47" t="s">
        <v>147</v>
      </c>
      <c r="E44" s="36" t="s">
        <v>112</v>
      </c>
      <c r="F44" s="44" t="s">
        <v>103</v>
      </c>
      <c r="G44" s="44" t="s">
        <v>119</v>
      </c>
      <c r="H44" s="108">
        <v>2023</v>
      </c>
      <c r="I44" s="44" t="s">
        <v>169</v>
      </c>
      <c r="J44" s="186" t="s">
        <v>259</v>
      </c>
      <c r="K44" s="48"/>
    </row>
    <row r="45" spans="1:11" ht="47.25" x14ac:dyDescent="0.25">
      <c r="A45" s="47" t="s">
        <v>45</v>
      </c>
      <c r="B45" s="47">
        <v>0</v>
      </c>
      <c r="C45" s="47" t="s">
        <v>45</v>
      </c>
      <c r="D45" s="47" t="s">
        <v>90</v>
      </c>
      <c r="E45" s="36" t="s">
        <v>113</v>
      </c>
      <c r="F45" s="44" t="s">
        <v>103</v>
      </c>
      <c r="G45" s="44" t="s">
        <v>119</v>
      </c>
      <c r="H45" s="108">
        <v>2023</v>
      </c>
      <c r="I45" s="44" t="s">
        <v>169</v>
      </c>
      <c r="J45" s="186" t="s">
        <v>261</v>
      </c>
      <c r="K45" s="48"/>
    </row>
    <row r="46" spans="1:11" ht="63" x14ac:dyDescent="0.25">
      <c r="A46" s="47" t="s">
        <v>45</v>
      </c>
      <c r="B46" s="47">
        <v>0</v>
      </c>
      <c r="C46" s="47" t="s">
        <v>114</v>
      </c>
      <c r="D46" s="47"/>
      <c r="E46" s="36" t="s">
        <v>115</v>
      </c>
      <c r="F46" s="44" t="s">
        <v>103</v>
      </c>
      <c r="G46" s="44" t="s">
        <v>119</v>
      </c>
      <c r="H46" s="108">
        <v>2023</v>
      </c>
      <c r="I46" s="44" t="s">
        <v>169</v>
      </c>
      <c r="J46" s="186" t="s">
        <v>187</v>
      </c>
      <c r="K46" s="48"/>
    </row>
    <row r="47" spans="1:11" ht="52.5" customHeight="1" x14ac:dyDescent="0.25">
      <c r="A47" s="47" t="s">
        <v>45</v>
      </c>
      <c r="B47" s="47">
        <v>0</v>
      </c>
      <c r="C47" s="47" t="s">
        <v>114</v>
      </c>
      <c r="D47" s="47" t="s">
        <v>147</v>
      </c>
      <c r="E47" s="36" t="s">
        <v>116</v>
      </c>
      <c r="F47" s="44" t="s">
        <v>103</v>
      </c>
      <c r="G47" s="44" t="s">
        <v>119</v>
      </c>
      <c r="H47" s="108">
        <v>2023</v>
      </c>
      <c r="I47" s="44" t="s">
        <v>169</v>
      </c>
      <c r="J47" s="186" t="s">
        <v>258</v>
      </c>
      <c r="K47" s="48"/>
    </row>
    <row r="48" spans="1:11" ht="52.5" customHeight="1" x14ac:dyDescent="0.25">
      <c r="A48" s="47" t="s">
        <v>45</v>
      </c>
      <c r="B48" s="47">
        <v>0</v>
      </c>
      <c r="C48" s="47" t="s">
        <v>114</v>
      </c>
      <c r="D48" s="47" t="s">
        <v>90</v>
      </c>
      <c r="E48" s="36" t="s">
        <v>170</v>
      </c>
      <c r="F48" s="44" t="s">
        <v>103</v>
      </c>
      <c r="G48" s="44" t="s">
        <v>119</v>
      </c>
      <c r="H48" s="108">
        <v>2023</v>
      </c>
      <c r="I48" s="44" t="s">
        <v>169</v>
      </c>
      <c r="J48" s="186" t="s">
        <v>187</v>
      </c>
      <c r="K48" s="48"/>
    </row>
  </sheetData>
  <mergeCells count="14">
    <mergeCell ref="A1:K1"/>
    <mergeCell ref="A5:A6"/>
    <mergeCell ref="B5:B6"/>
    <mergeCell ref="C5:C6"/>
    <mergeCell ref="D5:D6"/>
    <mergeCell ref="E5:K6"/>
    <mergeCell ref="I3:I4"/>
    <mergeCell ref="J3:J4"/>
    <mergeCell ref="K3:K4"/>
    <mergeCell ref="A3:D3"/>
    <mergeCell ref="E3:E4"/>
    <mergeCell ref="F3:F4"/>
    <mergeCell ref="G3:G4"/>
    <mergeCell ref="H3:H4"/>
  </mergeCells>
  <pageMargins left="0.23622047244094491" right="0.23622047244094491" top="0.74803149606299213" bottom="0.74803149606299213" header="0.31496062992125984" footer="0.31496062992125984"/>
  <pageSetup paperSize="9" scale="52" fitToHeight="11" orientation="landscape" r:id="rId1"/>
  <rowBreaks count="2" manualBreakCount="2">
    <brk id="12" max="10" man="1"/>
    <brk id="3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9"/>
  <sheetViews>
    <sheetView view="pageBreakPreview" zoomScale="115" zoomScaleSheetLayoutView="115" workbookViewId="0">
      <selection activeCell="N4" sqref="N4"/>
    </sheetView>
  </sheetViews>
  <sheetFormatPr defaultRowHeight="15" x14ac:dyDescent="0.25"/>
  <cols>
    <col min="3" max="3" width="11.140625" customWidth="1"/>
    <col min="4" max="4" width="9.5703125" customWidth="1"/>
    <col min="5" max="5" width="12.140625" customWidth="1"/>
    <col min="8" max="8" width="12.5703125" customWidth="1"/>
    <col min="9" max="9" width="11.42578125" customWidth="1"/>
    <col min="10" max="10" width="11.5703125" customWidth="1"/>
    <col min="11" max="11" width="12.5703125" customWidth="1"/>
    <col min="12" max="12" width="11.28515625" customWidth="1"/>
    <col min="13" max="13" width="11" customWidth="1"/>
  </cols>
  <sheetData>
    <row r="2" spans="1:13" ht="50.45" customHeight="1" x14ac:dyDescent="0.25">
      <c r="A2" s="284" t="s">
        <v>262</v>
      </c>
      <c r="B2" s="284"/>
      <c r="C2" s="284"/>
      <c r="D2" s="284"/>
      <c r="E2" s="284"/>
      <c r="F2" s="284"/>
      <c r="G2" s="284"/>
      <c r="H2" s="284"/>
      <c r="I2" s="284"/>
      <c r="J2" s="284"/>
      <c r="K2" s="284"/>
      <c r="L2" s="284"/>
      <c r="M2" s="284"/>
    </row>
    <row r="3" spans="1:13" x14ac:dyDescent="0.25">
      <c r="A3" s="5"/>
      <c r="B3" s="5"/>
      <c r="C3" s="5"/>
      <c r="D3" s="6"/>
      <c r="E3" s="6"/>
      <c r="F3" s="6"/>
      <c r="G3" s="6"/>
      <c r="H3" s="6"/>
      <c r="I3" s="6"/>
      <c r="J3" s="6"/>
      <c r="K3" s="6"/>
      <c r="L3" s="4"/>
      <c r="M3" s="4"/>
    </row>
    <row r="4" spans="1:13" ht="66.75" customHeight="1" x14ac:dyDescent="0.25">
      <c r="A4" s="285" t="s">
        <v>8</v>
      </c>
      <c r="B4" s="286"/>
      <c r="C4" s="285" t="s">
        <v>54</v>
      </c>
      <c r="D4" s="271" t="s">
        <v>55</v>
      </c>
      <c r="E4" s="287" t="s">
        <v>56</v>
      </c>
      <c r="F4" s="289" t="s">
        <v>57</v>
      </c>
      <c r="G4" s="290"/>
      <c r="H4" s="291"/>
      <c r="I4" s="289" t="s">
        <v>58</v>
      </c>
      <c r="J4" s="292"/>
      <c r="K4" s="293"/>
      <c r="L4" s="277" t="s">
        <v>13</v>
      </c>
      <c r="M4" s="294"/>
    </row>
    <row r="5" spans="1:13" ht="25.9" customHeight="1" x14ac:dyDescent="0.25">
      <c r="A5" s="286"/>
      <c r="B5" s="286"/>
      <c r="C5" s="286"/>
      <c r="D5" s="286"/>
      <c r="E5" s="288"/>
      <c r="F5" s="271" t="s">
        <v>59</v>
      </c>
      <c r="G5" s="271" t="s">
        <v>60</v>
      </c>
      <c r="H5" s="271" t="s">
        <v>61</v>
      </c>
      <c r="I5" s="271" t="s">
        <v>23</v>
      </c>
      <c r="J5" s="271" t="s">
        <v>62</v>
      </c>
      <c r="K5" s="271" t="s">
        <v>63</v>
      </c>
      <c r="L5" s="281" t="s">
        <v>64</v>
      </c>
      <c r="M5" s="282" t="s">
        <v>25</v>
      </c>
    </row>
    <row r="6" spans="1:13" ht="60.75" customHeight="1" x14ac:dyDescent="0.25">
      <c r="A6" s="71" t="s">
        <v>14</v>
      </c>
      <c r="B6" s="71" t="s">
        <v>15</v>
      </c>
      <c r="C6" s="286"/>
      <c r="D6" s="286"/>
      <c r="E6" s="283"/>
      <c r="F6" s="271"/>
      <c r="G6" s="271"/>
      <c r="H6" s="271"/>
      <c r="I6" s="271"/>
      <c r="J6" s="271"/>
      <c r="K6" s="271"/>
      <c r="L6" s="281"/>
      <c r="M6" s="283"/>
    </row>
    <row r="7" spans="1:13" ht="53.25" customHeight="1" x14ac:dyDescent="0.25">
      <c r="A7" s="72" t="s">
        <v>45</v>
      </c>
      <c r="B7" s="72"/>
      <c r="C7" s="277" t="s">
        <v>65</v>
      </c>
      <c r="D7" s="278"/>
      <c r="E7" s="278"/>
      <c r="F7" s="278"/>
      <c r="G7" s="278"/>
      <c r="H7" s="278"/>
      <c r="I7" s="278"/>
      <c r="J7" s="278"/>
      <c r="K7" s="278"/>
      <c r="L7" s="278"/>
      <c r="M7" s="279"/>
    </row>
    <row r="9" spans="1:13" x14ac:dyDescent="0.25">
      <c r="A9" s="280" t="s">
        <v>66</v>
      </c>
      <c r="B9" s="280"/>
      <c r="C9" s="280"/>
      <c r="D9" s="280"/>
      <c r="E9" s="280"/>
      <c r="F9" s="280"/>
      <c r="G9" s="280"/>
      <c r="H9" s="280"/>
      <c r="I9" s="280"/>
      <c r="J9" s="280"/>
      <c r="K9" s="280"/>
      <c r="L9" s="280"/>
      <c r="M9" s="280"/>
    </row>
  </sheetData>
  <mergeCells count="18">
    <mergeCell ref="A2:M2"/>
    <mergeCell ref="A4:B5"/>
    <mergeCell ref="C4:C6"/>
    <mergeCell ref="D4:D6"/>
    <mergeCell ref="E4:E6"/>
    <mergeCell ref="F4:H4"/>
    <mergeCell ref="I4:K4"/>
    <mergeCell ref="L4:M4"/>
    <mergeCell ref="F5:F6"/>
    <mergeCell ref="G5:G6"/>
    <mergeCell ref="C7:M7"/>
    <mergeCell ref="A9:M9"/>
    <mergeCell ref="H5:H6"/>
    <mergeCell ref="I5:I6"/>
    <mergeCell ref="J5:J6"/>
    <mergeCell ref="K5:K6"/>
    <mergeCell ref="L5:L6"/>
    <mergeCell ref="M5:M6"/>
  </mergeCells>
  <pageMargins left="0.70866141732283472" right="0.70866141732283472" top="0.74803149606299213" bottom="0.74803149606299213" header="0.31496062992125984" footer="0.31496062992125984"/>
  <pageSetup paperSize="9" scale="8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10"/>
  <sheetViews>
    <sheetView view="pageBreakPreview" zoomScaleSheetLayoutView="100" workbookViewId="0">
      <pane ySplit="5" topLeftCell="A6" activePane="bottomLeft" state="frozen"/>
      <selection pane="bottomLeft" activeCell="H10" sqref="H10"/>
    </sheetView>
  </sheetViews>
  <sheetFormatPr defaultRowHeight="15" x14ac:dyDescent="0.25"/>
  <cols>
    <col min="1" max="1" width="4.7109375" customWidth="1"/>
    <col min="2" max="2" width="4.5703125" customWidth="1"/>
    <col min="3" max="3" width="4.28515625" customWidth="1"/>
    <col min="4" max="4" width="30.7109375" style="3" customWidth="1"/>
    <col min="5" max="5" width="9.42578125" customWidth="1"/>
    <col min="6" max="6" width="12.5703125" style="18" customWidth="1"/>
    <col min="7" max="8" width="11.140625" style="18" customWidth="1"/>
    <col min="9" max="9" width="13.5703125" style="18" customWidth="1"/>
    <col min="10" max="10" width="13.28515625" style="18" customWidth="1"/>
    <col min="11" max="11" width="25" style="18" customWidth="1"/>
    <col min="12" max="12" width="39.5703125" style="103" customWidth="1"/>
  </cols>
  <sheetData>
    <row r="1" spans="1:12" ht="9.75" customHeight="1" x14ac:dyDescent="0.25"/>
    <row r="2" spans="1:12" ht="30.75" customHeight="1" x14ac:dyDescent="0.25">
      <c r="A2" s="284" t="s">
        <v>251</v>
      </c>
      <c r="B2" s="284"/>
      <c r="C2" s="284"/>
      <c r="D2" s="284"/>
      <c r="E2" s="284"/>
      <c r="F2" s="284"/>
      <c r="G2" s="284"/>
      <c r="H2" s="284"/>
      <c r="I2" s="284"/>
      <c r="J2" s="284"/>
      <c r="K2" s="284"/>
      <c r="L2" s="284"/>
    </row>
    <row r="3" spans="1:12" ht="6" customHeight="1" x14ac:dyDescent="0.25">
      <c r="A3" s="7"/>
      <c r="B3" s="8"/>
      <c r="C3" s="8"/>
      <c r="D3" s="9"/>
      <c r="E3" s="8"/>
      <c r="F3" s="17"/>
      <c r="G3" s="17"/>
      <c r="H3" s="17"/>
      <c r="I3" s="17"/>
      <c r="J3" s="17"/>
      <c r="K3" s="17"/>
    </row>
    <row r="4" spans="1:12" s="46" customFormat="1" ht="35.25" customHeight="1" x14ac:dyDescent="0.25">
      <c r="A4" s="298" t="s">
        <v>67</v>
      </c>
      <c r="B4" s="299"/>
      <c r="C4" s="272" t="s">
        <v>68</v>
      </c>
      <c r="D4" s="272" t="s">
        <v>69</v>
      </c>
      <c r="E4" s="272" t="s">
        <v>56</v>
      </c>
      <c r="F4" s="303" t="s">
        <v>70</v>
      </c>
      <c r="G4" s="304"/>
      <c r="H4" s="305"/>
      <c r="I4" s="266" t="s">
        <v>71</v>
      </c>
      <c r="J4" s="266" t="s">
        <v>72</v>
      </c>
      <c r="K4" s="266" t="s">
        <v>73</v>
      </c>
      <c r="L4" s="266" t="s">
        <v>74</v>
      </c>
    </row>
    <row r="5" spans="1:12" s="46" customFormat="1" ht="114.75" customHeight="1" x14ac:dyDescent="0.25">
      <c r="A5" s="300"/>
      <c r="B5" s="301"/>
      <c r="C5" s="302"/>
      <c r="D5" s="302"/>
      <c r="E5" s="302"/>
      <c r="F5" s="266" t="s">
        <v>248</v>
      </c>
      <c r="G5" s="266" t="s">
        <v>249</v>
      </c>
      <c r="H5" s="266" t="s">
        <v>250</v>
      </c>
      <c r="I5" s="295"/>
      <c r="J5" s="295"/>
      <c r="K5" s="295"/>
      <c r="L5" s="295"/>
    </row>
    <row r="6" spans="1:12" s="46" customFormat="1" ht="21" customHeight="1" x14ac:dyDescent="0.25">
      <c r="A6" s="52" t="s">
        <v>14</v>
      </c>
      <c r="B6" s="52" t="s">
        <v>15</v>
      </c>
      <c r="C6" s="302"/>
      <c r="D6" s="302"/>
      <c r="E6" s="302"/>
      <c r="F6" s="295"/>
      <c r="G6" s="295"/>
      <c r="H6" s="295"/>
      <c r="I6" s="295"/>
      <c r="J6" s="295"/>
      <c r="K6" s="295"/>
      <c r="L6" s="295"/>
    </row>
    <row r="7" spans="1:12" s="46" customFormat="1" ht="15.75" x14ac:dyDescent="0.25">
      <c r="A7" s="296" t="s">
        <v>45</v>
      </c>
      <c r="B7" s="297">
        <v>0</v>
      </c>
      <c r="C7" s="50"/>
      <c r="D7" s="297" t="s">
        <v>171</v>
      </c>
      <c r="E7" s="297"/>
      <c r="F7" s="297"/>
      <c r="G7" s="297"/>
      <c r="H7" s="297"/>
      <c r="I7" s="297"/>
      <c r="J7" s="297"/>
      <c r="K7" s="297"/>
      <c r="L7" s="297"/>
    </row>
    <row r="8" spans="1:12" s="46" customFormat="1" ht="94.5" x14ac:dyDescent="0.25">
      <c r="A8" s="296"/>
      <c r="B8" s="297"/>
      <c r="C8" s="76" t="s">
        <v>98</v>
      </c>
      <c r="D8" s="101" t="s">
        <v>172</v>
      </c>
      <c r="E8" s="77" t="s">
        <v>173</v>
      </c>
      <c r="F8" s="99">
        <v>43503.65</v>
      </c>
      <c r="G8" s="99">
        <v>44792.9</v>
      </c>
      <c r="H8" s="99">
        <v>36369.61</v>
      </c>
      <c r="I8" s="100">
        <f>F8-G8</f>
        <v>-1289.25</v>
      </c>
      <c r="J8" s="100">
        <f>F8*100/G8</f>
        <v>97.121753670782638</v>
      </c>
      <c r="K8" s="100">
        <f>H8*100/F8</f>
        <v>83.60128403019057</v>
      </c>
      <c r="L8" s="104" t="s">
        <v>222</v>
      </c>
    </row>
    <row r="9" spans="1:12" s="46" customFormat="1" ht="94.5" x14ac:dyDescent="0.25">
      <c r="A9" s="296"/>
      <c r="B9" s="297"/>
      <c r="C9" s="76" t="s">
        <v>99</v>
      </c>
      <c r="D9" s="101" t="s">
        <v>223</v>
      </c>
      <c r="E9" s="77" t="s">
        <v>174</v>
      </c>
      <c r="F9" s="99">
        <v>523.12</v>
      </c>
      <c r="G9" s="102">
        <v>551</v>
      </c>
      <c r="H9" s="99">
        <v>602.67999999999995</v>
      </c>
      <c r="I9" s="100">
        <f>F9-G9</f>
        <v>-27.879999999999995</v>
      </c>
      <c r="J9" s="100">
        <f>F9*100/G9</f>
        <v>94.940108892921955</v>
      </c>
      <c r="K9" s="100">
        <f t="shared" ref="K9:K10" si="0">H9*100/F9</f>
        <v>115.20874751491053</v>
      </c>
      <c r="L9" s="104" t="s">
        <v>222</v>
      </c>
    </row>
    <row r="10" spans="1:12" s="46" customFormat="1" ht="135" customHeight="1" x14ac:dyDescent="0.25">
      <c r="A10" s="296"/>
      <c r="B10" s="297"/>
      <c r="C10" s="76" t="s">
        <v>100</v>
      </c>
      <c r="D10" s="101" t="s">
        <v>76</v>
      </c>
      <c r="E10" s="44" t="s">
        <v>75</v>
      </c>
      <c r="F10" s="99">
        <v>48.95</v>
      </c>
      <c r="G10" s="99">
        <v>56.5</v>
      </c>
      <c r="H10" s="99">
        <v>42.42</v>
      </c>
      <c r="I10" s="100">
        <f>F10-G10</f>
        <v>-7.5499999999999972</v>
      </c>
      <c r="J10" s="100">
        <f>F10*100/G10</f>
        <v>86.637168141592923</v>
      </c>
      <c r="K10" s="100">
        <f t="shared" si="0"/>
        <v>86.659856996935645</v>
      </c>
      <c r="L10" s="104" t="s">
        <v>263</v>
      </c>
    </row>
  </sheetData>
  <mergeCells count="16">
    <mergeCell ref="H5:H6"/>
    <mergeCell ref="A7:A10"/>
    <mergeCell ref="B7:B10"/>
    <mergeCell ref="D7:L7"/>
    <mergeCell ref="A2:L2"/>
    <mergeCell ref="A4:B5"/>
    <mergeCell ref="C4:C6"/>
    <mergeCell ref="D4:D6"/>
    <mergeCell ref="E4:E6"/>
    <mergeCell ref="F4:H4"/>
    <mergeCell ref="I4:I6"/>
    <mergeCell ref="J4:J6"/>
    <mergeCell ref="K4:K6"/>
    <mergeCell ref="L4:L6"/>
    <mergeCell ref="F5:F6"/>
    <mergeCell ref="G5:G6"/>
  </mergeCells>
  <pageMargins left="0.70866141732283472" right="0.70866141732283472" top="0.74803149606299213" bottom="0.74803149606299213" header="0.31496062992125984" footer="0.31496062992125984"/>
  <pageSetup paperSize="9" scale="51" orientation="landscape" r:id="rId1"/>
  <rowBreaks count="1" manualBreakCount="1">
    <brk id="1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
  <sheetViews>
    <sheetView view="pageBreakPreview" zoomScaleSheetLayoutView="100" workbookViewId="0">
      <selection activeCell="B5" sqref="B5"/>
    </sheetView>
  </sheetViews>
  <sheetFormatPr defaultRowHeight="15" x14ac:dyDescent="0.25"/>
  <cols>
    <col min="1" max="1" width="7.7109375" customWidth="1"/>
    <col min="2" max="2" width="33.7109375" customWidth="1"/>
    <col min="3" max="3" width="13.5703125" customWidth="1"/>
    <col min="4" max="4" width="14.7109375" customWidth="1"/>
    <col min="5" max="5" width="59.85546875" customWidth="1"/>
  </cols>
  <sheetData>
    <row r="2" spans="1:5" ht="31.9" customHeight="1" x14ac:dyDescent="0.25">
      <c r="A2" s="306" t="s">
        <v>264</v>
      </c>
      <c r="B2" s="306"/>
      <c r="C2" s="306"/>
      <c r="D2" s="306"/>
      <c r="E2" s="306"/>
    </row>
    <row r="3" spans="1:5" ht="15.75" thickBot="1" x14ac:dyDescent="0.3">
      <c r="A3" s="307"/>
      <c r="B3" s="307"/>
      <c r="C3" s="307"/>
      <c r="D3" s="307"/>
      <c r="E3" s="307"/>
    </row>
    <row r="4" spans="1:5" ht="29.25" thickBot="1" x14ac:dyDescent="0.3">
      <c r="A4" s="10" t="s">
        <v>68</v>
      </c>
      <c r="B4" s="11" t="s">
        <v>77</v>
      </c>
      <c r="C4" s="12" t="s">
        <v>78</v>
      </c>
      <c r="D4" s="13" t="s">
        <v>79</v>
      </c>
      <c r="E4" s="14" t="s">
        <v>80</v>
      </c>
    </row>
    <row r="5" spans="1:5" ht="79.5" thickBot="1" x14ac:dyDescent="0.3">
      <c r="A5" s="53">
        <v>1</v>
      </c>
      <c r="B5" s="96" t="s">
        <v>224</v>
      </c>
      <c r="C5" s="97">
        <v>45180</v>
      </c>
      <c r="D5" s="98">
        <v>3569</v>
      </c>
      <c r="E5" s="96" t="s">
        <v>265</v>
      </c>
    </row>
    <row r="6" spans="1:5" x14ac:dyDescent="0.25">
      <c r="B6" s="21"/>
    </row>
    <row r="9" spans="1:5" x14ac:dyDescent="0.25">
      <c r="E9" s="20"/>
    </row>
  </sheetData>
  <mergeCells count="2">
    <mergeCell ref="A2:E2"/>
    <mergeCell ref="A3:E3"/>
  </mergeCells>
  <pageMargins left="0.70866141732283472" right="0.70866141732283472" top="0.74803149606299213" bottom="0.74803149606299213" header="0.31496062992125984" footer="0.31496062992125984"/>
  <pageSetup paperSize="9"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6"/>
  <sheetViews>
    <sheetView view="pageBreakPreview" zoomScale="85" zoomScaleSheetLayoutView="85" workbookViewId="0">
      <selection activeCell="G6" sqref="G6"/>
    </sheetView>
  </sheetViews>
  <sheetFormatPr defaultRowHeight="15" x14ac:dyDescent="0.25"/>
  <cols>
    <col min="1" max="1" width="5.28515625" customWidth="1"/>
    <col min="2" max="2" width="10.5703125" customWidth="1"/>
    <col min="3" max="3" width="26.7109375" customWidth="1"/>
    <col min="4" max="4" width="25.5703125" customWidth="1"/>
    <col min="5" max="5" width="25.7109375" customWidth="1"/>
    <col min="6" max="6" width="20" customWidth="1"/>
    <col min="7" max="7" width="22.5703125" customWidth="1"/>
    <col min="8" max="8" width="21" customWidth="1"/>
  </cols>
  <sheetData>
    <row r="2" spans="1:8" ht="29.45" customHeight="1" x14ac:dyDescent="0.25">
      <c r="A2" s="308" t="s">
        <v>266</v>
      </c>
      <c r="B2" s="309"/>
      <c r="C2" s="309"/>
      <c r="D2" s="309"/>
      <c r="E2" s="309"/>
      <c r="F2" s="309"/>
      <c r="G2" s="309"/>
      <c r="H2" s="309"/>
    </row>
    <row r="3" spans="1:8" x14ac:dyDescent="0.25">
      <c r="A3" s="310"/>
      <c r="B3" s="311"/>
      <c r="C3" s="311"/>
      <c r="D3" s="311"/>
      <c r="E3" s="311"/>
      <c r="F3" s="311"/>
      <c r="G3" s="311"/>
      <c r="H3" s="311"/>
    </row>
    <row r="4" spans="1:8" ht="110.25" x14ac:dyDescent="0.25">
      <c r="A4" s="271" t="s">
        <v>8</v>
      </c>
      <c r="B4" s="271"/>
      <c r="C4" s="271" t="s">
        <v>81</v>
      </c>
      <c r="D4" s="271" t="s">
        <v>82</v>
      </c>
      <c r="E4" s="271" t="s">
        <v>83</v>
      </c>
      <c r="F4" s="44" t="s">
        <v>84</v>
      </c>
      <c r="G4" s="44" t="s">
        <v>85</v>
      </c>
      <c r="H4" s="44" t="s">
        <v>86</v>
      </c>
    </row>
    <row r="5" spans="1:8" ht="15.75" x14ac:dyDescent="0.25">
      <c r="A5" s="86" t="s">
        <v>14</v>
      </c>
      <c r="B5" s="86" t="s">
        <v>15</v>
      </c>
      <c r="C5" s="286"/>
      <c r="D5" s="286"/>
      <c r="E5" s="286"/>
      <c r="F5" s="44" t="s">
        <v>87</v>
      </c>
      <c r="G5" s="44" t="s">
        <v>88</v>
      </c>
      <c r="H5" s="44" t="s">
        <v>89</v>
      </c>
    </row>
    <row r="6" spans="1:8" ht="195" customHeight="1" x14ac:dyDescent="0.25">
      <c r="A6" s="73" t="s">
        <v>45</v>
      </c>
      <c r="B6" s="74"/>
      <c r="C6" s="74" t="s">
        <v>225</v>
      </c>
      <c r="D6" s="73" t="s">
        <v>227</v>
      </c>
      <c r="E6" s="152" t="s">
        <v>226</v>
      </c>
      <c r="F6" s="75">
        <f>'ОЭ свод'!B20</f>
        <v>0.35304469511259823</v>
      </c>
      <c r="G6" s="75">
        <f>'ОЭ свод'!C12</f>
        <v>0.88551329834646586</v>
      </c>
      <c r="H6" s="75">
        <f>'ОЭ свод'!A18</f>
        <v>0.39868932038834948</v>
      </c>
    </row>
  </sheetData>
  <mergeCells count="6">
    <mergeCell ref="A2:H2"/>
    <mergeCell ref="A3:H3"/>
    <mergeCell ref="A4:B4"/>
    <mergeCell ref="C4:C5"/>
    <mergeCell ref="D4:D5"/>
    <mergeCell ref="E4:E5"/>
  </mergeCells>
  <pageMargins left="0.70866141732283472" right="0.70866141732283472" top="0.74803149606299213" bottom="0.74803149606299213"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ОЭ свод</vt:lpstr>
      <vt:lpstr>Форма 1</vt:lpstr>
      <vt:lpstr>Форма 2</vt:lpstr>
      <vt:lpstr>Форма 3</vt:lpstr>
      <vt:lpstr>Форма 4</vt:lpstr>
      <vt:lpstr>Форма 5</vt:lpstr>
      <vt:lpstr>Форма 6</vt:lpstr>
      <vt:lpstr>Форма 7</vt:lpstr>
      <vt:lpstr>'Форма 1'!Заголовки_для_печати</vt:lpstr>
      <vt:lpstr>'Форма 2'!Заголовки_для_печати</vt:lpstr>
      <vt:lpstr>'Форма 5'!Заголовки_для_печати</vt:lpstr>
      <vt:lpstr>'ОЭ свод'!Область_печати</vt:lpstr>
      <vt:lpstr>'Форма 1'!Область_печати</vt:lpstr>
      <vt:lpstr>'Форма 2'!Область_печати</vt:lpstr>
      <vt:lpstr>'Форма 3'!Область_печати</vt:lpstr>
      <vt:lpstr>'Форма 4'!Область_печати</vt:lpstr>
      <vt:lpstr>'Форма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2024-04-17T04:48:55Z</dcterms:modified>
</cp:coreProperties>
</file>