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/>
  </bookViews>
  <sheets>
    <sheet name="ОЭ свод" sheetId="1" r:id="rId1"/>
    <sheet name="ОЭПП1" sheetId="8" r:id="rId2"/>
    <sheet name="Форма 1" sheetId="10" r:id="rId3"/>
    <sheet name="Форма 2" sheetId="11" r:id="rId4"/>
    <sheet name="Форма 3" sheetId="17" r:id="rId5"/>
    <sheet name="Форма 4" sheetId="13" r:id="rId6"/>
    <sheet name="Форма 5" sheetId="14" r:id="rId7"/>
    <sheet name="Форма 6" sheetId="15" r:id="rId8"/>
    <sheet name="Форма 7" sheetId="16" r:id="rId9"/>
  </sheets>
  <externalReferences>
    <externalReference r:id="rId10"/>
  </externalReferences>
  <definedNames>
    <definedName name="_xlnm.Print_Titles" localSheetId="2">'Форма 1'!$4:$5</definedName>
    <definedName name="_xlnm.Print_Titles" localSheetId="3">'Форма 2'!$4:$6</definedName>
    <definedName name="_xlnm.Print_Titles" localSheetId="6">'Форма 5'!$4:$6</definedName>
    <definedName name="_xlnm.Print_Area" localSheetId="0">'ОЭ свод'!$A$1:$O$20</definedName>
    <definedName name="_xlnm.Print_Area" localSheetId="2">'Форма 1'!$A$1:$P$33</definedName>
    <definedName name="_xlnm.Print_Area" localSheetId="4">'Форма 3'!$A$1:$K$32</definedName>
    <definedName name="_xlnm.Print_Area" localSheetId="6">'Форма 5'!$A$1:$L$19</definedName>
  </definedNames>
  <calcPr calcId="144525"/>
</workbook>
</file>

<file path=xl/calcChain.xml><?xml version="1.0" encoding="utf-8"?>
<calcChain xmlns="http://schemas.openxmlformats.org/spreadsheetml/2006/main">
  <c r="F5" i="1" l="1"/>
  <c r="F6" i="1"/>
  <c r="F7" i="1"/>
  <c r="F8" i="1" s="1"/>
  <c r="F8" i="8"/>
  <c r="G12" i="17" l="1"/>
  <c r="G11" i="17"/>
  <c r="G10" i="17"/>
  <c r="G9" i="17"/>
  <c r="G8" i="17"/>
  <c r="G18" i="17"/>
  <c r="G17" i="17"/>
  <c r="G16" i="17"/>
  <c r="G21" i="17"/>
  <c r="I12" i="14"/>
  <c r="K12" i="14"/>
  <c r="J12" i="14"/>
  <c r="N12" i="10" l="1"/>
  <c r="O12" i="10"/>
  <c r="L12" i="10"/>
  <c r="M12" i="10"/>
  <c r="M20" i="10"/>
  <c r="N20" i="10"/>
  <c r="O20" i="10"/>
  <c r="L20" i="10"/>
  <c r="F12" i="10"/>
  <c r="F20" i="10"/>
  <c r="C16" i="8" l="1"/>
  <c r="M6" i="10"/>
  <c r="M7" i="10"/>
  <c r="M8" i="10"/>
  <c r="G7" i="11" l="1"/>
  <c r="L8" i="10"/>
  <c r="L7" i="10"/>
  <c r="C7" i="11"/>
  <c r="E20" i="10"/>
  <c r="L6" i="10" l="1"/>
  <c r="C16" i="1" s="1"/>
  <c r="P10" i="10"/>
  <c r="P15" i="10"/>
  <c r="O10" i="10"/>
  <c r="O15" i="10"/>
  <c r="O21" i="10"/>
  <c r="N16" i="10" l="1"/>
  <c r="N8" i="10"/>
  <c r="O16" i="10" l="1"/>
  <c r="N11" i="10"/>
  <c r="N7" i="10"/>
  <c r="J10" i="14"/>
  <c r="K9" i="14"/>
  <c r="N6" i="10" l="1"/>
  <c r="C17" i="8" l="1"/>
  <c r="C17" i="1"/>
  <c r="A18" i="1" s="1"/>
  <c r="C15" i="1"/>
  <c r="E7" i="8"/>
  <c r="E7" i="1" s="1"/>
  <c r="E6" i="8"/>
  <c r="E5" i="8"/>
  <c r="E5" i="1" s="1"/>
  <c r="D7" i="8"/>
  <c r="D7" i="1" s="1"/>
  <c r="D6" i="8"/>
  <c r="D6" i="1" s="1"/>
  <c r="D5" i="8"/>
  <c r="C7" i="8"/>
  <c r="C7" i="1" s="1"/>
  <c r="C6" i="8"/>
  <c r="C6" i="1" s="1"/>
  <c r="C5" i="8"/>
  <c r="C5" i="1" s="1"/>
  <c r="F11" i="11"/>
  <c r="F12" i="11"/>
  <c r="F13" i="11"/>
  <c r="F14" i="11"/>
  <c r="F15" i="11"/>
  <c r="F16" i="11"/>
  <c r="E16" i="11"/>
  <c r="E13" i="11"/>
  <c r="E14" i="11"/>
  <c r="E15" i="11"/>
  <c r="E12" i="11"/>
  <c r="E11" i="11"/>
  <c r="L14" i="10"/>
  <c r="O14" i="10" s="1"/>
  <c r="E6" i="1" l="1"/>
  <c r="E8" i="8"/>
  <c r="D5" i="1"/>
  <c r="D8" i="8"/>
  <c r="M14" i="10"/>
  <c r="P14" i="10" s="1"/>
  <c r="O7" i="10"/>
  <c r="M9" i="1"/>
  <c r="M10" i="1" s="1"/>
  <c r="H8" i="16"/>
  <c r="L9" i="10"/>
  <c r="O9" i="10" s="1"/>
  <c r="E7" i="11"/>
  <c r="O8" i="10"/>
  <c r="CP9" i="8"/>
  <c r="CP10" i="8" s="1"/>
  <c r="I9" i="8"/>
  <c r="I10" i="8" s="1"/>
  <c r="CO9" i="8"/>
  <c r="CO10" i="8" s="1"/>
  <c r="I10" i="14"/>
  <c r="M11" i="10" l="1"/>
  <c r="L11" i="10"/>
  <c r="O11" i="10" s="1"/>
  <c r="M9" i="10"/>
  <c r="P9" i="10" s="1"/>
  <c r="O6" i="10"/>
  <c r="P11" i="10" l="1"/>
  <c r="K10" i="14"/>
  <c r="J11" i="14"/>
  <c r="K11" i="14"/>
  <c r="J9" i="14"/>
  <c r="A18" i="8" l="1"/>
  <c r="H6" i="16"/>
  <c r="J9" i="8" l="1"/>
  <c r="J10" i="8" s="1"/>
  <c r="K9" i="8"/>
  <c r="K10" i="8" s="1"/>
  <c r="L9" i="8"/>
  <c r="L10" i="8" s="1"/>
  <c r="M9" i="8"/>
  <c r="M10" i="8" s="1"/>
  <c r="N9" i="8"/>
  <c r="N10" i="8" s="1"/>
  <c r="O9" i="8"/>
  <c r="O10" i="8" s="1"/>
  <c r="P9" i="8"/>
  <c r="P10" i="8" s="1"/>
  <c r="Q9" i="8"/>
  <c r="Q10" i="8" s="1"/>
  <c r="R9" i="8"/>
  <c r="R10" i="8" s="1"/>
  <c r="S9" i="8"/>
  <c r="S10" i="8" s="1"/>
  <c r="T9" i="8"/>
  <c r="T10" i="8" s="1"/>
  <c r="U9" i="8"/>
  <c r="U10" i="8" s="1"/>
  <c r="V9" i="8"/>
  <c r="V10" i="8" s="1"/>
  <c r="W9" i="8"/>
  <c r="W10" i="8" s="1"/>
  <c r="X9" i="8"/>
  <c r="X10" i="8" s="1"/>
  <c r="Y9" i="8"/>
  <c r="Y10" i="8" s="1"/>
  <c r="Z9" i="8"/>
  <c r="Z10" i="8" s="1"/>
  <c r="AA9" i="8"/>
  <c r="AA10" i="8" s="1"/>
  <c r="AB9" i="8"/>
  <c r="AB10" i="8" s="1"/>
  <c r="AC9" i="8"/>
  <c r="AC10" i="8" s="1"/>
  <c r="AD9" i="8"/>
  <c r="AD10" i="8" s="1"/>
  <c r="AE9" i="8"/>
  <c r="AE10" i="8" s="1"/>
  <c r="AF9" i="8"/>
  <c r="AF10" i="8" s="1"/>
  <c r="AG9" i="8"/>
  <c r="AG10" i="8" s="1"/>
  <c r="AH9" i="8"/>
  <c r="AH10" i="8" s="1"/>
  <c r="AI9" i="8"/>
  <c r="AI10" i="8" s="1"/>
  <c r="AJ9" i="8"/>
  <c r="AJ10" i="8" s="1"/>
  <c r="AK9" i="8"/>
  <c r="AK10" i="8" s="1"/>
  <c r="AL9" i="8"/>
  <c r="AL10" i="8" s="1"/>
  <c r="AM9" i="8"/>
  <c r="AM10" i="8" s="1"/>
  <c r="AN9" i="8"/>
  <c r="AN10" i="8" s="1"/>
  <c r="AO9" i="8"/>
  <c r="AO10" i="8" s="1"/>
  <c r="AP9" i="8"/>
  <c r="AP10" i="8" s="1"/>
  <c r="AQ9" i="8"/>
  <c r="AQ10" i="8" s="1"/>
  <c r="AR9" i="8"/>
  <c r="AR10" i="8" s="1"/>
  <c r="AS9" i="8"/>
  <c r="AS10" i="8" s="1"/>
  <c r="AT9" i="8"/>
  <c r="AT10" i="8" s="1"/>
  <c r="AU9" i="8"/>
  <c r="AU10" i="8" s="1"/>
  <c r="AV9" i="8"/>
  <c r="AV10" i="8" s="1"/>
  <c r="AW9" i="8"/>
  <c r="AW10" i="8" s="1"/>
  <c r="AX9" i="8"/>
  <c r="AX10" i="8" s="1"/>
  <c r="AY9" i="8"/>
  <c r="AY10" i="8" s="1"/>
  <c r="AZ9" i="8"/>
  <c r="AZ10" i="8" s="1"/>
  <c r="BA9" i="8"/>
  <c r="BA10" i="8" s="1"/>
  <c r="BB9" i="8"/>
  <c r="BB10" i="8" s="1"/>
  <c r="BC9" i="8"/>
  <c r="BC10" i="8" s="1"/>
  <c r="BD9" i="8"/>
  <c r="BD10" i="8" s="1"/>
  <c r="BE9" i="8"/>
  <c r="BE10" i="8" s="1"/>
  <c r="BF9" i="8"/>
  <c r="BF10" i="8" s="1"/>
  <c r="BG9" i="8"/>
  <c r="BG10" i="8" s="1"/>
  <c r="BH9" i="8"/>
  <c r="BH10" i="8" s="1"/>
  <c r="BI9" i="8"/>
  <c r="BI10" i="8" s="1"/>
  <c r="BJ9" i="8"/>
  <c r="BJ10" i="8" s="1"/>
  <c r="BK9" i="8"/>
  <c r="BK10" i="8" s="1"/>
  <c r="BL9" i="8"/>
  <c r="BL10" i="8" s="1"/>
  <c r="BM9" i="8"/>
  <c r="BM10" i="8" s="1"/>
  <c r="BN9" i="8"/>
  <c r="BN10" i="8" s="1"/>
  <c r="BO9" i="8"/>
  <c r="BO10" i="8" s="1"/>
  <c r="BP9" i="8"/>
  <c r="BP10" i="8" s="1"/>
  <c r="BQ9" i="8"/>
  <c r="BQ10" i="8" s="1"/>
  <c r="BR9" i="8"/>
  <c r="BR10" i="8" s="1"/>
  <c r="BS9" i="8"/>
  <c r="BS10" i="8" s="1"/>
  <c r="BT9" i="8"/>
  <c r="BT10" i="8" s="1"/>
  <c r="BU9" i="8"/>
  <c r="BU10" i="8" s="1"/>
  <c r="BV9" i="8"/>
  <c r="BV10" i="8" s="1"/>
  <c r="BW9" i="8"/>
  <c r="BW10" i="8" s="1"/>
  <c r="BX9" i="8"/>
  <c r="BX10" i="8" s="1"/>
  <c r="BY9" i="8"/>
  <c r="BY10" i="8" s="1"/>
  <c r="BZ9" i="8"/>
  <c r="BZ10" i="8" s="1"/>
  <c r="CA9" i="8"/>
  <c r="CA10" i="8" s="1"/>
  <c r="CB9" i="8"/>
  <c r="CB10" i="8" s="1"/>
  <c r="CC9" i="8"/>
  <c r="CC10" i="8" s="1"/>
  <c r="CD9" i="8"/>
  <c r="CD10" i="8" s="1"/>
  <c r="CE9" i="8"/>
  <c r="CE10" i="8" s="1"/>
  <c r="CF9" i="8"/>
  <c r="CF10" i="8" s="1"/>
  <c r="CG9" i="8"/>
  <c r="CG10" i="8" s="1"/>
  <c r="CH9" i="8"/>
  <c r="CH10" i="8" s="1"/>
  <c r="CI9" i="8"/>
  <c r="CI10" i="8" s="1"/>
  <c r="CJ9" i="8"/>
  <c r="CJ10" i="8" s="1"/>
  <c r="CK9" i="8"/>
  <c r="CK10" i="8" s="1"/>
  <c r="CL9" i="8"/>
  <c r="CL10" i="8" s="1"/>
  <c r="CM9" i="8"/>
  <c r="CM10" i="8" s="1"/>
  <c r="CN9" i="8"/>
  <c r="CN10" i="8" s="1"/>
  <c r="C8" i="8" l="1"/>
  <c r="I11" i="14" l="1"/>
  <c r="I9" i="14" l="1"/>
  <c r="F10" i="11" l="1"/>
  <c r="F7" i="11" s="1"/>
  <c r="F8" i="11"/>
  <c r="H7" i="16"/>
  <c r="G10" i="11" l="1"/>
  <c r="G8" i="11" l="1"/>
  <c r="H9" i="8"/>
  <c r="H10" i="8" s="1"/>
  <c r="G9" i="8"/>
  <c r="G10" i="8" s="1"/>
  <c r="F9" i="8"/>
  <c r="F10" i="8" s="1"/>
  <c r="C11" i="8" s="1"/>
  <c r="E9" i="8"/>
  <c r="E10" i="8" s="1"/>
  <c r="D9" i="8"/>
  <c r="D10" i="8" s="1"/>
  <c r="C9" i="8"/>
  <c r="C10" i="8" l="1"/>
  <c r="L9" i="1" l="1"/>
  <c r="L10" i="1" s="1"/>
  <c r="D8" i="1"/>
  <c r="D9" i="1" s="1"/>
  <c r="D10" i="1" s="1"/>
  <c r="E8" i="1"/>
  <c r="E9" i="1" s="1"/>
  <c r="E10" i="1" s="1"/>
  <c r="F9" i="1"/>
  <c r="F10" i="1" s="1"/>
  <c r="G9" i="1"/>
  <c r="G10" i="1" s="1"/>
  <c r="H9" i="1"/>
  <c r="H10" i="1" s="1"/>
  <c r="I9" i="1"/>
  <c r="I10" i="1" s="1"/>
  <c r="J9" i="1"/>
  <c r="J10" i="1" s="1"/>
  <c r="K9" i="1"/>
  <c r="K10" i="1" s="1"/>
  <c r="AE9" i="1"/>
  <c r="AE10" i="1" s="1"/>
  <c r="AF9" i="1"/>
  <c r="AF10" i="1" s="1"/>
  <c r="AG9" i="1"/>
  <c r="AG10" i="1" s="1"/>
  <c r="AH9" i="1"/>
  <c r="AH10" i="1" s="1"/>
  <c r="AI9" i="1"/>
  <c r="AI10" i="1" s="1"/>
  <c r="AJ9" i="1"/>
  <c r="AJ10" i="1" s="1"/>
  <c r="AK9" i="1"/>
  <c r="AK10" i="1" s="1"/>
  <c r="AL9" i="1"/>
  <c r="AL10" i="1" s="1"/>
  <c r="AM9" i="1"/>
  <c r="AM10" i="1" s="1"/>
  <c r="AN9" i="1"/>
  <c r="AN10" i="1" s="1"/>
  <c r="AO9" i="1"/>
  <c r="AO10" i="1" s="1"/>
  <c r="AP9" i="1"/>
  <c r="AP10" i="1" s="1"/>
  <c r="AQ9" i="1"/>
  <c r="AQ10" i="1" s="1"/>
  <c r="AR9" i="1"/>
  <c r="AR10" i="1" s="1"/>
  <c r="AS9" i="1"/>
  <c r="AS10" i="1" s="1"/>
  <c r="AT9" i="1"/>
  <c r="AT10" i="1" s="1"/>
  <c r="AU9" i="1"/>
  <c r="AU10" i="1" s="1"/>
  <c r="AV9" i="1"/>
  <c r="AV10" i="1" s="1"/>
  <c r="AW9" i="1"/>
  <c r="AW10" i="1" s="1"/>
  <c r="AX9" i="1"/>
  <c r="AX10" i="1" s="1"/>
  <c r="AY9" i="1"/>
  <c r="AY10" i="1" s="1"/>
  <c r="AZ9" i="1"/>
  <c r="AZ10" i="1" s="1"/>
  <c r="BA9" i="1"/>
  <c r="BA10" i="1" s="1"/>
  <c r="BB9" i="1"/>
  <c r="BB10" i="1" s="1"/>
  <c r="BC9" i="1"/>
  <c r="BC10" i="1" s="1"/>
  <c r="BD9" i="1"/>
  <c r="BD10" i="1" s="1"/>
  <c r="BE9" i="1"/>
  <c r="BE10" i="1" s="1"/>
  <c r="BF9" i="1"/>
  <c r="BF10" i="1" s="1"/>
  <c r="BG9" i="1"/>
  <c r="BG10" i="1" s="1"/>
  <c r="BH9" i="1"/>
  <c r="BH10" i="1" s="1"/>
  <c r="BI9" i="1"/>
  <c r="BI10" i="1" s="1"/>
  <c r="BJ9" i="1"/>
  <c r="BJ10" i="1" s="1"/>
  <c r="BK9" i="1"/>
  <c r="BK10" i="1" s="1"/>
  <c r="BL9" i="1"/>
  <c r="BL10" i="1" s="1"/>
  <c r="BM9" i="1"/>
  <c r="BM10" i="1" s="1"/>
  <c r="BN9" i="1"/>
  <c r="BN10" i="1" s="1"/>
  <c r="BO9" i="1"/>
  <c r="BO10" i="1" s="1"/>
  <c r="BP9" i="1"/>
  <c r="BP10" i="1" s="1"/>
  <c r="BQ9" i="1"/>
  <c r="BQ10" i="1" s="1"/>
  <c r="BR9" i="1"/>
  <c r="BR10" i="1" s="1"/>
  <c r="BS9" i="1"/>
  <c r="BS10" i="1" s="1"/>
  <c r="BT9" i="1"/>
  <c r="BT10" i="1" s="1"/>
  <c r="BU9" i="1"/>
  <c r="BU10" i="1" s="1"/>
  <c r="BV9" i="1"/>
  <c r="BV10" i="1" s="1"/>
  <c r="BW9" i="1"/>
  <c r="BW10" i="1" s="1"/>
  <c r="BX9" i="1"/>
  <c r="BX10" i="1" s="1"/>
  <c r="BY9" i="1"/>
  <c r="BY10" i="1" s="1"/>
  <c r="BZ9" i="1"/>
  <c r="BZ10" i="1" s="1"/>
  <c r="CA9" i="1"/>
  <c r="CA10" i="1" s="1"/>
  <c r="CB9" i="1"/>
  <c r="CB10" i="1" s="1"/>
  <c r="CC9" i="1"/>
  <c r="CC10" i="1" s="1"/>
  <c r="CD9" i="1"/>
  <c r="CD10" i="1" s="1"/>
  <c r="CE9" i="1"/>
  <c r="CE10" i="1" s="1"/>
  <c r="CF9" i="1"/>
  <c r="CF10" i="1" s="1"/>
  <c r="CG9" i="1"/>
  <c r="CG10" i="1" s="1"/>
  <c r="CH9" i="1"/>
  <c r="CH10" i="1" s="1"/>
  <c r="CI9" i="1"/>
  <c r="CI10" i="1" s="1"/>
  <c r="CJ9" i="1"/>
  <c r="CJ10" i="1" s="1"/>
  <c r="CK9" i="1"/>
  <c r="CK10" i="1" s="1"/>
  <c r="CL9" i="1"/>
  <c r="CL10" i="1" s="1"/>
  <c r="CM9" i="1"/>
  <c r="CM10" i="1" s="1"/>
  <c r="C8" i="1"/>
  <c r="G8" i="16" l="1"/>
  <c r="C12" i="8"/>
  <c r="G7" i="16" s="1"/>
  <c r="F8" i="16"/>
  <c r="C9" i="1"/>
  <c r="C10" i="1" s="1"/>
  <c r="C11" i="1" s="1"/>
  <c r="B20" i="8" l="1"/>
  <c r="F7" i="16" s="1"/>
  <c r="C12" i="1"/>
  <c r="G6" i="16" l="1"/>
  <c r="B20" i="1"/>
  <c r="D20" i="8"/>
  <c r="D20" i="1" l="1"/>
  <c r="F6" i="16"/>
</calcChain>
</file>

<file path=xl/sharedStrings.xml><?xml version="1.0" encoding="utf-8"?>
<sst xmlns="http://schemas.openxmlformats.org/spreadsheetml/2006/main" count="300" uniqueCount="191">
  <si>
    <t>Rмп</t>
  </si>
  <si>
    <t>Степень достижения целевых показателей (индикаторов) (Rᴍᴨ)</t>
  </si>
  <si>
    <t>Полнота использования запланированных на реализацию МП средств (Dᴍᴨ)</t>
  </si>
  <si>
    <r>
      <t>Эффективность реализации муниципальной программы (Э</t>
    </r>
    <r>
      <rPr>
        <b/>
        <sz val="11"/>
        <color theme="1"/>
        <rFont val="Calibri"/>
        <family val="2"/>
        <charset val="204"/>
      </rPr>
      <t>ᴍᴨ)</t>
    </r>
  </si>
  <si>
    <t>Тенденция развития*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</si>
  <si>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</si>
  <si>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Ri</t>
  </si>
  <si>
    <t xml:space="preserve">Количество показателей 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</si>
  <si>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</si>
  <si>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</si>
  <si>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</si>
  <si>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</si>
  <si>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</si>
  <si>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</si>
  <si>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</si>
  <si>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</si>
  <si>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</si>
  <si>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</si>
  <si>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</si>
  <si>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</si>
  <si>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</si>
  <si>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</si>
  <si>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</si>
  <si>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</si>
  <si>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План на отчетный год</t>
  </si>
  <si>
    <t>Кассовое исполнение на конец отчетного периода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</si>
  <si>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</si>
  <si>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</si>
  <si>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</si>
  <si>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</si>
  <si>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</si>
  <si>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</si>
  <si>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Показатель применения меры</t>
  </si>
  <si>
    <t>Фактические расходы на отчетную дату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</si>
  <si>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</si>
  <si>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</si>
  <si>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</si>
  <si>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</si>
  <si>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</si>
  <si>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</si>
  <si>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</si>
  <si>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>Наименование подпрограммы, основного мероприятия, мероприятия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</si>
  <si>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</si>
  <si>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</si>
  <si>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</si>
  <si>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 xml:space="preserve">Наименование муниципальной услуги (работы) </t>
  </si>
  <si>
    <t>Наименование показателя</t>
  </si>
  <si>
    <t>Единица измерения</t>
  </si>
  <si>
    <t>Значение показателя объема муниципальной услуги</t>
  </si>
  <si>
    <t>План</t>
  </si>
  <si>
    <t>Факт</t>
  </si>
  <si>
    <t>Относительное отклонение, %</t>
  </si>
  <si>
    <t>План на отчетный период</t>
  </si>
  <si>
    <t>Кассовое исполнение на конец отчетного года</t>
  </si>
  <si>
    <t>К плану на отчетный год</t>
  </si>
  <si>
    <t>__________________________</t>
  </si>
  <si>
    <t>Код аналитичекой программной классификации</t>
  </si>
  <si>
    <t>№ п/п</t>
  </si>
  <si>
    <t>Наименование целевого показателя (индикатора)</t>
  </si>
  <si>
    <t>Значение целевого показателя (индикатора)</t>
  </si>
  <si>
    <t>Абсолютное отклонение факта от плана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</si>
  <si>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</si>
  <si>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</si>
  <si>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</si>
  <si>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Ед.</t>
  </si>
  <si>
    <t>Вид правового акта</t>
  </si>
  <si>
    <t xml:space="preserve">Дата принятия </t>
  </si>
  <si>
    <t>Номер</t>
  </si>
  <si>
    <t>Суть изменений (краткое изложение)</t>
  </si>
  <si>
    <t>Муниципальная 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</si>
  <si>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</si>
  <si>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</si>
  <si>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</si>
  <si>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</si>
  <si>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</si>
  <si>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</si>
  <si>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</si>
  <si>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</si>
  <si>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t>2</t>
  </si>
  <si>
    <t xml:space="preserve">Срок выполнения планов </t>
  </si>
  <si>
    <t>Срок выполнения фактически</t>
  </si>
  <si>
    <t>Управление финансов</t>
  </si>
  <si>
    <t>01</t>
  </si>
  <si>
    <t>02</t>
  </si>
  <si>
    <t>04</t>
  </si>
  <si>
    <t>08</t>
  </si>
  <si>
    <t>Управление строительства и муниципального хозяйства</t>
  </si>
  <si>
    <t xml:space="preserve"> «Развитие агропромышленного комплекса Завьяловского района»</t>
  </si>
  <si>
    <t>1</t>
  </si>
  <si>
    <t>Факт за 2019 год</t>
  </si>
  <si>
    <t>Уточнены объемы ресурсного обеспечения программы</t>
  </si>
  <si>
    <t>612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</si>
  <si>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</si>
  <si>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</si>
  <si>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</si>
  <si>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</si>
  <si>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</si>
  <si>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t>2022 - 2025 годы</t>
  </si>
  <si>
    <t>2022 год</t>
  </si>
  <si>
    <t>Управление культуры, спорта, молодежной политики и архивного дела</t>
  </si>
  <si>
    <t>Бюджет Завьяловского района</t>
  </si>
  <si>
    <t xml:space="preserve">собственные средства </t>
  </si>
  <si>
    <t xml:space="preserve">Расходы бюджета муниципального образования "Муниципальный округ Завьяловский район Удмуртской Республики" на оказание муниципальной услуги (выполнение работы), тыс. рублей </t>
  </si>
  <si>
    <t>Муниципальные задания на оказание муниципальных услуг, выполнение муниципальных работ муниципальными учреждениями муниципального образования "Муниципальный округ Завьяловский район Удмуртской Республики" муниципальной программы не доводятся</t>
  </si>
  <si>
    <t>16</t>
  </si>
  <si>
    <t>Профилактика терроризма и экстремизма, а также минимизация и (или) ликвидация последствий  их проявления на территории Завьяловского района</t>
  </si>
  <si>
    <t>Администрация Завьяловского района</t>
  </si>
  <si>
    <t>Информационно- аналитическая работа по профилактике терроризма и экстремизма</t>
  </si>
  <si>
    <t xml:space="preserve">Приобретение и размещение наглядных пособий (буклетов, памяток, листовок, плакатов), направленных на профилактику терроризма и экстремизма </t>
  </si>
  <si>
    <t>Практическая работа по профилактике терроризма и экстремизма</t>
  </si>
  <si>
    <t>Проведение комплекса мероприятий, посвященных Дню солидарности в борьбе с терроризмом</t>
  </si>
  <si>
    <t>1600262100</t>
  </si>
  <si>
    <t xml:space="preserve">Профилактика терроризма и экстремизма, а также минимизация и (или) ликвидация последствий их проявления на  территории Завьяловского района </t>
  </si>
  <si>
    <t>Информационно – аналитическая работа по профилактике терроризма и экстремизма</t>
  </si>
  <si>
    <t>Приобретение и размещение наглядных пособий (буклетов, памяток, листовок, плакатов), направленных на профилактику терроризма и экстремизма</t>
  </si>
  <si>
    <t>Сектор по МП и РБ</t>
  </si>
  <si>
    <t>Проведение бесед в образовательных учреждениях района по противодействию проникновения в молодежную среду экстремистской идеологии</t>
  </si>
  <si>
    <t>Управление образования Образовательные учреждения                                  Отдел МВД России по Завьяловскому району (по согласованию)</t>
  </si>
  <si>
    <t xml:space="preserve">Выявление групп риска антисоциальной направленности среди детей, подростков и молодежи в образовательной среде («золотая» молодежь, подростки, имеющие склонность к агрессии, носители молодежных субкультур и т.п.)  с последующим информированием правоохранительных органов </t>
  </si>
  <si>
    <t xml:space="preserve">Управление образования  Директора образовательных учреждений                    МБУ "ККЦ"                      МБУ "МЦ" </t>
  </si>
  <si>
    <t>Осуществление мониторинга социальных сетей, на предмет размещения на их страницах высказываний экстремистского толка, призывов к разжиганию национальной розни, принадлежащих подросткам и молодежи района</t>
  </si>
  <si>
    <t>Управление образования  Управление КСМП и АД                 МБУ "ККЦ"                      МБУ "МЦ"                           Отдел МВД России по Завьяловскому району (по согласованию)</t>
  </si>
  <si>
    <t>Проведение анализа состояния миграции и миграционных проблем на территории района в разрезе влияния данного процесса на состояние преступности и общественную безопасность</t>
  </si>
  <si>
    <t xml:space="preserve">    Отдел МВД России по Завьяловскому району (по согласованию)              Сектор по МП и РБ</t>
  </si>
  <si>
    <t>Размещение информации в средствах массовой информации по вопросам профилактики терроризма и экстремизма</t>
  </si>
  <si>
    <t xml:space="preserve">Сектор по МП и РБ           АУ УР «Издательский дом «Пригородные вести»
(по согласованию)
Территориальные органы Управление документационного обеспечения, организационной и кадровой работы Администрации Завьяловского  района 
</t>
  </si>
  <si>
    <t>Проведение «Месячника безопасности» в образовательных учреждениях, занятий по профилактике заведомо ложных сообщений об актах терроризма</t>
  </si>
  <si>
    <t>Управление образования Сектор по МП и РБ</t>
  </si>
  <si>
    <t>Организация учебно-методических семинаров в молодежной среде по вопросам профилактики экстремистских проявлений</t>
  </si>
  <si>
    <t>Управление КСМП и АД                 МБУ "ККЦ"                                         Отдел МВД России по Завьяловскому району (по согласованию)</t>
  </si>
  <si>
    <t>Осуществление контроля за распространением на территории Завьяловского района печатных изданий на предмет содержания в них материалов и призывов экстремистской, националистической направленности и пресечение подобного распространения</t>
  </si>
  <si>
    <t>Организация районных (поселенческих) массовых культурных мероприятий, направленных на укрепление межнациональных отношений, сохранение этнических традиций, конфессиональных обрядов (согласно утвержденным годовым планам)</t>
  </si>
  <si>
    <t xml:space="preserve">Управление КСМП и АД
Территориальные органы 
</t>
  </si>
  <si>
    <t xml:space="preserve">Сектор по МП и РБ
Управление КСМП и АД
Управление образования
Управление документационного обеспечения, организационной и кадровой работы Администрации Завьяловского района 
Территориальные органы 
</t>
  </si>
  <si>
    <t>Повышение уровня информированности населения</t>
  </si>
  <si>
    <t>Воспитание принципов толерантного отношения к социуму у несовершеннолетних</t>
  </si>
  <si>
    <t>Уменьшение количества правонарушений, совершаемых несовершеннолетними лицами</t>
  </si>
  <si>
    <t>Исключение условий и причин для возникновения прецедентов межнациональных, межконфессиональных конфликтов</t>
  </si>
  <si>
    <t>Сохранение социальной стабильности на территории района</t>
  </si>
  <si>
    <t xml:space="preserve">Уменьшение количества преступлений и правонарушений
Исключение условий и причин для возникновения прецедентов межнациональных, межконфессиональных конфликтов
Сохранение социальной стабильности на территории района
</t>
  </si>
  <si>
    <t>Информирование населения по вопросам профилактики терроризма и экстремизма</t>
  </si>
  <si>
    <t xml:space="preserve">Повышение уровня толерантности у представителей разных национальностей, вероисповеданий, социальных групп, живущих на территории района в целом
Взаимодействие общественных объединений района 
</t>
  </si>
  <si>
    <t>Развитие антитеррористического движения</t>
  </si>
  <si>
    <t>Форма 6. Сведения о внесенных за отчетный период изменениях в муниципальную программу «Профилактика терроризма и экстремизма, а также минимизация и (или) ликвидация последствий их проявления на  территории Завьяловского района» за 2022 год</t>
  </si>
  <si>
    <t>31.11.2021</t>
  </si>
  <si>
    <t>Постановление Администрации муниципального образования "Завьяловксий район" Удмуртской Республики</t>
  </si>
  <si>
    <t>0</t>
  </si>
  <si>
    <t>Количество районных мероприятий, направленных на гармонизацию межэтнических отношений</t>
  </si>
  <si>
    <t>3</t>
  </si>
  <si>
    <t>Количество публикаций в средствах массовой информации, направленных на формирование этнокультурной компетентности граждан и пропаганду добрососедства и толерантности</t>
  </si>
  <si>
    <t>Количество приобретённых, размещённых наглядных пособий (буклетов, памяток, листовок, плакатов) направленных на профилактику терроризма и экстремизма</t>
  </si>
  <si>
    <t>Форма 7. Результаты оценки эффективности муниципальной программы «Профилактика терроризма и экстремизма, а также минимизация и (или) ликвидация последствий их проявления на  территории Завьяловского района» за 2022 год</t>
  </si>
  <si>
    <t>Профилактика терроризма и экстремизма, а также минимизация и (или) ликвидация последствий их проявления на  территории Завьяловского района</t>
  </si>
  <si>
    <t>Заместитель главы Администрации муниципального образования «Муниципальный округ Завьяловский район Удмуртской Республики» по ГО, ЧС и административно-хозяйственному обеспечению</t>
  </si>
  <si>
    <t xml:space="preserve">Сектор по мобилизационной подготовке и режиму безопасности Администрации муниципального образования «Муниципальный округ Завьяловский район Удмуртской Республики» </t>
  </si>
  <si>
    <t>В Завьяловском районе за 2022 год проведено 475 культурно-массовых мероприятий, напнравленных на укрепление межнациональных отношений, сохранение этнических традиций, конфессиональных обрядов. Колическтво посетителей составило 38807 человек</t>
  </si>
  <si>
    <t xml:space="preserve">Дню солидарности в борьбе с терроризмом посвящены и проведены следующие мероприятия: Классный час «День солидарности в борьбе с терроризмом», Акция «Свеча памяти», показ фильма «Кандагар», «Минута молчания», митинг «Терроризм – угроза обществу», круглый стол «Террору нет», видео-постановка в социальных сетях, информационная беседа «Дети против террора», флешмоб «Вместе против террора». В общей сложности проведено 183 мероприятия. 
Количество лиц, охваченных мероприятиями, посвященными Дню солидарности в борьбе с терроризмом – 20924 человека. </t>
  </si>
  <si>
    <t xml:space="preserve">В образовательных организациях проводится системная работа по противодействию распространения идеологии терроризма. Информация о безопасности в сети интернет размещается на сайтах ОУ и в официальных группах в Контакте на страницах школ.
На сайтах ОО создан раздел «Противодействие терроризму и экстремизму», в котором представлены нормативные документы РФ и методические материалы. Установлена и обновляется система контент-фильтрации в образовательных организациях.
С целью профилактики правонарушений и преступлений среди учащихся школами разработан План работы по профилактике безнадзорности, беспризорности, а также План совместных мероприятий с Отделом МВД России "Завьяловский" по профилактике правонарушений среди учащихся. 
</t>
  </si>
  <si>
    <t>В целях пресечения вовлечения молодежи в осуществление деструктивных действий в сети Интернет специалисты по работе с молодежью проводят ежемесячный мониторинг социальных страниц Вконтакте молодежи, в том числе состоящих на профилактических учетах.
Также для специалистов по работе с молодежью психологом Образовательной среды «Непарта» проведен обучающий семинар «Профилактика противоправных действий несовершеннолетних в сети Интернет». Классными  руководителями школ района  проводится мониторинг социальных сетей  учащихся с использованием  ресурса https://www.gerdabot.ru/ .</t>
  </si>
  <si>
    <r>
      <t>В целях предупреждения участия подростков в протестных мероприятиях </t>
    </r>
    <r>
      <rPr>
        <sz val="10"/>
        <color rgb="FF2C2D2E"/>
        <rFont val="Times New Roman"/>
        <family val="1"/>
        <charset val="204"/>
      </rPr>
      <t>проведены мероприятия по профилактике </t>
    </r>
    <r>
      <rPr>
        <sz val="10"/>
        <color rgb="FF000000"/>
        <rFont val="Times New Roman"/>
        <family val="1"/>
        <charset val="204"/>
      </rPr>
      <t>идеологии терроризма в молодёжной среде и привитию традиционных российских духовно-нравственных ценностей.</t>
    </r>
    <r>
      <rPr>
        <sz val="10"/>
        <color rgb="FF2C2D2E"/>
        <rFont val="Times New Roman"/>
        <family val="1"/>
        <charset val="204"/>
      </rPr>
      <t> </t>
    </r>
    <r>
      <rPr>
        <sz val="10"/>
        <color rgb="FF000000"/>
        <rFont val="Times New Roman"/>
        <family val="1"/>
        <charset val="204"/>
      </rPr>
      <t>В сельских домах культуры специалистами по работе с молодежью Завьяловского орайона в 2022 году проведено 7 мероприятий с общим охватом участников 467 человек. Также психологом в образовательных учреждениях проведены профилактические групповые занятия на тему «Скулшутинг. Буллинг» - 2 занятия с охватом 50 человек.  На профильной смене «Я волонтер» также привлечен политолог для обсуждения темы патриотизма и политической ситуации страны. Итого 567 человек.</t>
    </r>
  </si>
  <si>
    <t xml:space="preserve">Оперативная обстановка на территории Завьяловского района в области борьбы с терроризмом остается сложной, но контролируемой. Осложнение обусловлено возросшей активностью неустановленных лиц, направляющих сообщения об угрозах террористического характера через почтовые сообщения в сети Интернет и по телефону. Так, в отчетном периоде зарегистрировано 36 таких сообщений об угрозах террористического характера (аппг-13), из них: передаваемых по сети Интернет – 33 (аппг-6), посредством телефонной связи – 3 (аппг-7). В целях выявления иностранных граждан, осуществляющих пропаганду экстремистской и террористической идеологии сотрудниками проверено 64 места проживания иностранных граждан и лиц без гражданства (аппг-57), 26 строительных объектов (аппг-25).
Все сообщения содержали угрозы в отношении мест массового пребывания граждан, основная часть сообщений – по минированию аэропорта «Ижевск». Зафиксированы 4 массовые рассылки анонимных электронных сообщений о минировании в отношении всех аэропортов, заводов, предприятий, детских садов, торговых центров страны. В целях выявления иностранных граждан, осуществляющих пропаганду экстремистской и террористической идеологии сотрудниками проверено 64 места проживания иностранных граждан и лиц без гражданства (аппг-57), 26 строительных объектов (аппг-25).
</t>
  </si>
  <si>
    <t>16.0.1</t>
  </si>
  <si>
    <t>16.0.2</t>
  </si>
  <si>
    <t>16.0.3</t>
  </si>
  <si>
    <t>Информация размещена в средствах массовой информации по вопросам профилактики терроризма и экстремизма.</t>
  </si>
  <si>
    <t xml:space="preserve">Форма 4. ОТЧЕТ о выполнении сводных показателей муниципальных заданий на оказание муниципальных услуг (выполнение работ) муниципальной программы «Профилактика терроризма и экстремизма, а также минимизация и (или) ликвидация последствий их проявления на  территории Завьяловского района» за 2023 год
</t>
  </si>
  <si>
    <t>Форма 5. ОТЧЕТ о достигнутых значениях целевых показателей (индикаторов) муниципальной программы «Профилактика терроризма и экстремизма, а также минимизация и (или) ликвидация последствий их проявления на  территории Завьяловского района» за 2023 год</t>
  </si>
  <si>
    <t xml:space="preserve">Факт на начало отчетного периода (за 2022 год) </t>
  </si>
  <si>
    <t xml:space="preserve">План на конец отчетного (текущего года) 2023 год </t>
  </si>
  <si>
    <t>4</t>
  </si>
  <si>
    <t>Количество потенциальных объектов террористических посягательств, приведенных в соответствие с требованиями антитерроритсической защищенности</t>
  </si>
  <si>
    <t>Приведение в соответствие с требованиями антитеррористической защищенности потенциальных объектов террористических посягательств на территории района</t>
  </si>
  <si>
    <t>Управление образования</t>
  </si>
  <si>
    <t>Управление образования Управление КСМП и АД МБУ "ККЦ" БУЗ УР "Завьяловская РБ МЗ УР" ФБУСО УР "Республиканский КЦСО населения" в Завьяловском районе                           Религиозные организации</t>
  </si>
  <si>
    <t>2022 - 2026 годы</t>
  </si>
  <si>
    <t>2023 год</t>
  </si>
  <si>
    <t>Форма 3. Отчет о выполнении основных мероприятий муниципальной программы « Завьяловского района» "Профилактика терроризма и экстремизма, а также минимизация и (или) ликвидация последствий их проявления на  территории Завьяловского района" за 2023 год</t>
  </si>
  <si>
    <t>Повышение антитеррористической защищенности</t>
  </si>
  <si>
    <t xml:space="preserve">Проведены встречи с сотрудниками полиции и сотрудниками спецслужб в начале нового учебного 2023-2024 года в целях разъяснения методов воздействия и вовлечения молодежи в деструктивные группировки, правил защиты в случае давления и манипулирования, а также последствий и видов ответственности за противоправные действия экстремистского и террористического характера. </t>
  </si>
  <si>
    <t>Сотрудниками Отдела МВД России "Завьяловский"  ежемесячно проводится анализ состояния миграции и миграционных проблемна территории Завьяловского района. По состоянию на 31 декабря 2023 года миграционная ситуация в Завьяловском районе Удмуртской Республики характеризуется следующими показателями: Наибольшая доля мигрантов принадлежит гражданам Узбекистана 251 человек (аппг-336), Таджикистана 231 (аппг-211), Армении 103 (аппг-103), Кыргызстана 44 (аппг-68) и Азербайджана 77 (аппг-84).  Основными целями въезда иностранных граждан, как и в предыдущие годы является работа. Важным направлением деятельности правоохранительных органов в обеспечении стабильной минрационной обстановки является выявление, предупреждение и пресечение административных правонарушений, совершаемых иностранными гражданами и лицами без гражданства.</t>
  </si>
  <si>
    <r>
      <t>На профилактическом учете отделения по делам несовершеннолетних Отдела МВД России "Завьяловский"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в связи с совершением правонарушений и общественно-опасных деяний в настоящее время находятся 86 (аппг-83) несовершеннолетних подростков старше 14 лет (из них 1 судимый), в том числе выявлено 5 групп антиобщественной направленности (аппг-5), в состав которых входят 14 несовершеннолетних. Несовершеннолетних, находящихся под административным надзором, в индивидуальном порядке с каждым  ежемесячно проводятся профилактические беседы, в том числе</t>
    </r>
    <r>
      <rPr>
        <b/>
        <sz val="10"/>
        <color indexed="8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>по формированию стойкого неприятия идеологии терроризма и привитию традиционных российских духовно-нравственных ценностей. Лиц, пропагандирующих распространение деструктивного поведения не выявлено.  Проведено 198 рейдовых мероприятия, в том числе совместно с органами системы профилактики - 97, с УФСИН по Завьяловскому району - 12, совместно с участковыми уполномоченными полиции - 101, в том чиле по продаже спиртных напитков, табачных изделий несовершеннолетним - 65, по местам массового скопления молодежи - 32. . В образовательных учреждениях района с учащимися и воспитанниками проведено 680 профилактических бесед, в родительской аудитории – 17.</t>
    </r>
  </si>
  <si>
    <t>Факт  на конец отчетного периода 2023 год</t>
  </si>
  <si>
    <t>В целях обеспечения выполнения требований к антитеррористической защищённости объектов в отчетном году проведено 161 обследование объектов терриристических посягательств</t>
  </si>
  <si>
    <t>Факт за 2022 год</t>
  </si>
  <si>
    <t>План на конец  2023 года</t>
  </si>
  <si>
    <t>Факт на конец 2023 года</t>
  </si>
  <si>
    <t xml:space="preserve">Оценка эффективности реализации муниципальной программы «Профилактика терроризма и экстремизма, а также минимизация и (или) ликвидация последствий их проявления на  территории Завьяловского района» за 2023 год
</t>
  </si>
  <si>
    <t>Оценка эффективности реализации подпрограммы«Профилактика терроризма и экстремизма, а также минимизация и (или) ликвидация последствий их проявления на  территории Завьяловского района» за 2023 год</t>
  </si>
  <si>
    <t>Форма 1. ОТЧЕТ об использовании бюджетных ассигнований бюджета муниципального образования "Завьяловский район" на реализацию муниципальной программы «Профилактика терроризма и экстремизма, а также минимизация и (или) ликвидация последствий их проявления на   территории Завьяловского района» за 2023 год</t>
  </si>
  <si>
    <t>Форма 2. ОТЧЕТ о расходах на реализацию муниципальной программы за счет всех источников финансирования «Профилактика терроризма и экстремизма, а также минимизация и (или) ликвидация последствий их проявления на  территории Завьяловского района» за 2023 год</t>
  </si>
  <si>
    <t>16.0.4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</si>
</sst>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8.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2C2D2E"/>
      <name val="Times New Roman"/>
      <family val="1"/>
      <charset val="204"/>
    </font>
    <font>
      <sz val="10"/>
      <color rgb="FF000000"/>
      <name val="Arial Cyr"/>
    </font>
    <font>
      <u/>
      <sz val="11"/>
      <color theme="1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20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1" fontId="39" fillId="0" borderId="24">
      <alignment horizontal="center" vertical="top" shrinkToFit="1"/>
    </xf>
    <xf numFmtId="0" fontId="40" fillId="0" borderId="0" applyNumberFormat="0" applyFill="0" applyBorder="0" applyAlignment="0" applyProtection="0">
      <alignment vertical="top"/>
      <protection locked="0"/>
    </xf>
  </cellStyleXfs>
  <cellXfs count="380">
    <xf numFmtId="0" fontId="0" fillId="0" borderId="0" xfId="0"/>
    <xf numFmtId="0" fontId="0" fillId="4" borderId="1" xfId="0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2" fontId="1" fillId="3" borderId="0" xfId="0" applyNumberFormat="1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13" fillId="0" borderId="0" xfId="0" applyFont="1"/>
    <xf numFmtId="0" fontId="15" fillId="0" borderId="0" xfId="0" applyFont="1" applyFill="1"/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top" wrapText="1"/>
    </xf>
    <xf numFmtId="0" fontId="18" fillId="0" borderId="19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18" fillId="0" borderId="12" xfId="0" applyFont="1" applyBorder="1" applyAlignment="1">
      <alignment horizontal="center" vertical="top" wrapText="1"/>
    </xf>
    <xf numFmtId="0" fontId="0" fillId="0" borderId="0" xfId="0"/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horizontal="justify" vertical="center" wrapText="1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0" xfId="0" applyFill="1" applyBorder="1" applyProtection="1">
      <protection locked="0"/>
    </xf>
    <xf numFmtId="2" fontId="0" fillId="3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3" borderId="1" xfId="0" applyFill="1" applyBorder="1"/>
    <xf numFmtId="0" fontId="0" fillId="3" borderId="0" xfId="0" applyFill="1"/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Protection="1">
      <protection locked="0"/>
    </xf>
    <xf numFmtId="0" fontId="15" fillId="8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8" fillId="9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top" wrapText="1"/>
    </xf>
    <xf numFmtId="0" fontId="0" fillId="0" borderId="0" xfId="0" applyFont="1"/>
    <xf numFmtId="0" fontId="27" fillId="0" borderId="0" xfId="0" applyFont="1" applyFill="1"/>
    <xf numFmtId="0" fontId="24" fillId="0" borderId="0" xfId="0" applyFont="1" applyFill="1" applyAlignment="1">
      <alignment horizontal="center"/>
    </xf>
    <xf numFmtId="0" fontId="27" fillId="0" borderId="0" xfId="0" applyFont="1"/>
    <xf numFmtId="0" fontId="27" fillId="0" borderId="1" xfId="0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28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2" fontId="27" fillId="0" borderId="0" xfId="0" applyNumberFormat="1" applyFont="1"/>
    <xf numFmtId="2" fontId="28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0" fontId="0" fillId="0" borderId="1" xfId="0" applyFill="1" applyBorder="1" applyProtection="1">
      <protection locked="0"/>
    </xf>
    <xf numFmtId="2" fontId="0" fillId="0" borderId="1" xfId="0" applyNumberFormat="1" applyFill="1" applyBorder="1" applyAlignment="1" applyProtection="1">
      <alignment horizontal="center" vertical="center"/>
    </xf>
    <xf numFmtId="2" fontId="0" fillId="0" borderId="7" xfId="0" applyNumberFormat="1" applyFill="1" applyBorder="1" applyAlignment="1" applyProtection="1">
      <alignment vertical="center"/>
      <protection locked="0"/>
    </xf>
    <xf numFmtId="0" fontId="10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2" fontId="5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2" fontId="28" fillId="6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justify" vertical="center" wrapText="1"/>
    </xf>
    <xf numFmtId="0" fontId="21" fillId="0" borderId="1" xfId="0" applyFont="1" applyFill="1" applyBorder="1" applyAlignment="1">
      <alignment horizontal="justify" vertical="center" wrapText="1"/>
    </xf>
    <xf numFmtId="0" fontId="21" fillId="3" borderId="8" xfId="0" applyFont="1" applyFill="1" applyBorder="1" applyAlignment="1">
      <alignment horizontal="center" vertical="center" wrapText="1"/>
    </xf>
    <xf numFmtId="0" fontId="17" fillId="0" borderId="0" xfId="0" applyFont="1"/>
    <xf numFmtId="2" fontId="0" fillId="0" borderId="7" xfId="0" applyNumberFormat="1" applyFill="1" applyBorder="1" applyProtection="1"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2" fontId="0" fillId="3" borderId="0" xfId="0" applyNumberFormat="1" applyFill="1" applyBorder="1" applyAlignment="1" applyProtection="1">
      <alignment vertical="center"/>
      <protection locked="0"/>
    </xf>
    <xf numFmtId="2" fontId="0" fillId="3" borderId="0" xfId="0" applyNumberFormat="1" applyFill="1" applyBorder="1" applyProtection="1">
      <protection locked="0"/>
    </xf>
    <xf numFmtId="1" fontId="0" fillId="0" borderId="7" xfId="0" applyNumberFormat="1" applyBorder="1" applyAlignment="1" applyProtection="1">
      <alignment horizontal="center" vertical="center"/>
    </xf>
    <xf numFmtId="0" fontId="0" fillId="4" borderId="0" xfId="0" applyFill="1" applyBorder="1" applyProtection="1"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2" fontId="0" fillId="3" borderId="7" xfId="0" applyNumberFormat="1" applyFill="1" applyBorder="1" applyAlignment="1" applyProtection="1">
      <alignment vertical="center"/>
      <protection locked="0"/>
    </xf>
    <xf numFmtId="2" fontId="0" fillId="3" borderId="7" xfId="0" applyNumberFormat="1" applyFill="1" applyBorder="1" applyProtection="1">
      <protection locked="0"/>
    </xf>
    <xf numFmtId="1" fontId="0" fillId="0" borderId="8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49" fontId="28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top" wrapText="1"/>
    </xf>
    <xf numFmtId="49" fontId="28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vertical="center" wrapText="1"/>
    </xf>
    <xf numFmtId="0" fontId="32" fillId="0" borderId="0" xfId="0" applyFont="1"/>
    <xf numFmtId="0" fontId="32" fillId="0" borderId="0" xfId="0" applyFont="1" applyAlignment="1">
      <alignment horizontal="center" vertical="center" wrapText="1"/>
    </xf>
    <xf numFmtId="0" fontId="32" fillId="3" borderId="0" xfId="0" applyFont="1" applyFill="1"/>
    <xf numFmtId="0" fontId="32" fillId="3" borderId="0" xfId="0" applyFont="1" applyFill="1" applyAlignment="1">
      <alignment horizontal="center" vertical="center" wrapText="1"/>
    </xf>
    <xf numFmtId="0" fontId="6" fillId="0" borderId="0" xfId="0" applyFont="1" applyFill="1"/>
    <xf numFmtId="0" fontId="30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 vertical="center" wrapText="1"/>
    </xf>
    <xf numFmtId="0" fontId="30" fillId="3" borderId="0" xfId="0" applyFont="1" applyFill="1" applyAlignment="1">
      <alignment horizontal="center"/>
    </xf>
    <xf numFmtId="49" fontId="33" fillId="0" borderId="6" xfId="0" applyNumberFormat="1" applyFont="1" applyBorder="1" applyAlignment="1">
      <alignment vertical="center"/>
    </xf>
    <xf numFmtId="49" fontId="33" fillId="0" borderId="1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49" fontId="33" fillId="0" borderId="1" xfId="0" applyNumberFormat="1" applyFont="1" applyBorder="1" applyAlignment="1">
      <alignment vertical="center"/>
    </xf>
    <xf numFmtId="49" fontId="34" fillId="0" borderId="1" xfId="0" applyNumberFormat="1" applyFont="1" applyBorder="1" applyAlignment="1">
      <alignment horizontal="center" vertical="center" shrinkToFit="1"/>
    </xf>
    <xf numFmtId="0" fontId="35" fillId="0" borderId="1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164" fontId="34" fillId="3" borderId="1" xfId="0" applyNumberFormat="1" applyFont="1" applyFill="1" applyBorder="1" applyAlignment="1">
      <alignment horizontal="center" vertical="center" shrinkToFit="1"/>
    </xf>
    <xf numFmtId="0" fontId="35" fillId="0" borderId="1" xfId="0" applyFont="1" applyBorder="1" applyAlignment="1">
      <alignment wrapText="1"/>
    </xf>
    <xf numFmtId="164" fontId="14" fillId="8" borderId="1" xfId="0" applyNumberFormat="1" applyFont="1" applyFill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/>
    </xf>
    <xf numFmtId="164" fontId="14" fillId="8" borderId="1" xfId="0" applyNumberFormat="1" applyFont="1" applyFill="1" applyBorder="1" applyAlignment="1">
      <alignment horizontal="center" vertical="center" shrinkToFit="1"/>
    </xf>
    <xf numFmtId="2" fontId="23" fillId="3" borderId="1" xfId="0" applyNumberFormat="1" applyFont="1" applyFill="1" applyBorder="1" applyAlignment="1">
      <alignment horizontal="center" vertical="center" wrapText="1"/>
    </xf>
    <xf numFmtId="2" fontId="23" fillId="3" borderId="7" xfId="0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top" wrapText="1"/>
    </xf>
    <xf numFmtId="0" fontId="23" fillId="3" borderId="0" xfId="0" applyFont="1" applyFill="1"/>
    <xf numFmtId="0" fontId="23" fillId="3" borderId="1" xfId="0" applyFont="1" applyFill="1" applyBorder="1"/>
    <xf numFmtId="0" fontId="23" fillId="3" borderId="1" xfId="0" applyFont="1" applyFill="1" applyBorder="1" applyAlignment="1">
      <alignment wrapText="1"/>
    </xf>
    <xf numFmtId="0" fontId="15" fillId="0" borderId="11" xfId="0" applyFont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14" fontId="15" fillId="0" borderId="22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vertical="top" wrapText="1"/>
    </xf>
    <xf numFmtId="49" fontId="23" fillId="0" borderId="10" xfId="0" applyNumberFormat="1" applyFont="1" applyBorder="1" applyAlignment="1">
      <alignment horizontal="center" vertical="center" wrapText="1"/>
    </xf>
    <xf numFmtId="2" fontId="15" fillId="6" borderId="1" xfId="0" applyNumberFormat="1" applyFont="1" applyFill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36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/>
    <xf numFmtId="0" fontId="11" fillId="0" borderId="1" xfId="0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/>
    </xf>
    <xf numFmtId="49" fontId="23" fillId="0" borderId="6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3" borderId="1" xfId="0" applyFont="1" applyFill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left" vertical="center"/>
    </xf>
    <xf numFmtId="0" fontId="35" fillId="3" borderId="1" xfId="0" applyFont="1" applyFill="1" applyBorder="1" applyAlignment="1">
      <alignment horizontal="center" vertical="center"/>
    </xf>
    <xf numFmtId="2" fontId="0" fillId="0" borderId="10" xfId="0" applyNumberFormat="1" applyBorder="1" applyAlignment="1" applyProtection="1">
      <alignment horizontal="center" vertical="center"/>
    </xf>
    <xf numFmtId="0" fontId="34" fillId="3" borderId="1" xfId="0" applyNumberFormat="1" applyFont="1" applyFill="1" applyBorder="1" applyAlignment="1">
      <alignment horizontal="left" vertical="top" wrapText="1" shrinkToFit="1"/>
    </xf>
    <xf numFmtId="0" fontId="14" fillId="3" borderId="1" xfId="0" applyFont="1" applyFill="1" applyBorder="1" applyAlignment="1">
      <alignment vertical="top" wrapText="1"/>
    </xf>
    <xf numFmtId="0" fontId="25" fillId="0" borderId="6" xfId="0" applyFont="1" applyBorder="1" applyAlignment="1">
      <alignment vertical="center" wrapText="1"/>
    </xf>
    <xf numFmtId="49" fontId="23" fillId="0" borderId="6" xfId="0" applyNumberFormat="1" applyFont="1" applyBorder="1" applyAlignment="1">
      <alignment vertical="center" wrapText="1"/>
    </xf>
    <xf numFmtId="2" fontId="23" fillId="0" borderId="6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/>
    <xf numFmtId="49" fontId="11" fillId="0" borderId="1" xfId="0" applyNumberFormat="1" applyFont="1" applyBorder="1"/>
    <xf numFmtId="2" fontId="28" fillId="0" borderId="1" xfId="0" applyNumberFormat="1" applyFont="1" applyBorder="1" applyAlignment="1">
      <alignment vertical="center" wrapText="1"/>
    </xf>
    <xf numFmtId="2" fontId="23" fillId="0" borderId="1" xfId="0" applyNumberFormat="1" applyFont="1" applyBorder="1" applyAlignment="1">
      <alignment vertical="center" wrapText="1"/>
    </xf>
    <xf numFmtId="0" fontId="25" fillId="0" borderId="10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left" vertical="center"/>
    </xf>
    <xf numFmtId="2" fontId="11" fillId="0" borderId="1" xfId="0" applyNumberFormat="1" applyFont="1" applyBorder="1" applyAlignment="1">
      <alignment horizontal="left" vertical="center"/>
    </xf>
    <xf numFmtId="49" fontId="25" fillId="0" borderId="10" xfId="0" applyNumberFormat="1" applyFont="1" applyBorder="1" applyAlignment="1">
      <alignment horizontal="center" vertical="top" wrapText="1"/>
    </xf>
    <xf numFmtId="2" fontId="30" fillId="3" borderId="23" xfId="0" applyNumberFormat="1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49" fontId="26" fillId="0" borderId="6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left" vertical="top" wrapText="1"/>
    </xf>
    <xf numFmtId="49" fontId="25" fillId="0" borderId="1" xfId="0" applyNumberFormat="1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top" wrapText="1"/>
    </xf>
    <xf numFmtId="0" fontId="22" fillId="3" borderId="1" xfId="0" applyFont="1" applyFill="1" applyBorder="1" applyAlignment="1">
      <alignment wrapText="1"/>
    </xf>
    <xf numFmtId="0" fontId="11" fillId="0" borderId="10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37" fillId="3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" fontId="34" fillId="3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left" vertical="top" wrapText="1"/>
    </xf>
    <xf numFmtId="49" fontId="22" fillId="0" borderId="6" xfId="0" applyNumberFormat="1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31" fillId="0" borderId="1" xfId="0" applyFont="1" applyFill="1" applyBorder="1" applyAlignment="1">
      <alignment horizontal="left" vertical="top" wrapText="1"/>
    </xf>
    <xf numFmtId="0" fontId="24" fillId="0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2" fontId="0" fillId="0" borderId="0" xfId="0" applyNumberFormat="1" applyFill="1" applyBorder="1" applyAlignment="1" applyProtection="1">
      <alignment horizontal="center" vertical="center"/>
    </xf>
    <xf numFmtId="0" fontId="34" fillId="0" borderId="1" xfId="0" applyNumberFormat="1" applyFont="1" applyFill="1" applyBorder="1" applyAlignment="1">
      <alignment horizontal="left" vertical="top" wrapText="1" shrinkToFit="1"/>
    </xf>
    <xf numFmtId="0" fontId="0" fillId="3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6" borderId="0" xfId="0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7" borderId="0" xfId="0" applyFill="1" applyBorder="1" applyProtection="1">
      <protection locked="0"/>
    </xf>
    <xf numFmtId="0" fontId="31" fillId="6" borderId="1" xfId="0" applyFont="1" applyFill="1" applyBorder="1" applyAlignment="1">
      <alignment vertical="top" wrapText="1"/>
    </xf>
    <xf numFmtId="2" fontId="28" fillId="3" borderId="1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 wrapText="1"/>
    </xf>
    <xf numFmtId="0" fontId="35" fillId="0" borderId="0" xfId="0" applyFont="1" applyBorder="1" applyAlignment="1">
      <alignment horizontal="center" vertical="top" wrapText="1"/>
    </xf>
    <xf numFmtId="0" fontId="35" fillId="3" borderId="0" xfId="0" applyFont="1" applyFill="1" applyBorder="1" applyAlignment="1">
      <alignment horizontal="center" vertical="center"/>
    </xf>
    <xf numFmtId="164" fontId="14" fillId="8" borderId="0" xfId="0" applyNumberFormat="1" applyFont="1" applyFill="1" applyBorder="1" applyAlignment="1">
      <alignment horizontal="center" vertical="center" shrinkToFit="1"/>
    </xf>
    <xf numFmtId="0" fontId="35" fillId="3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2" fontId="1" fillId="2" borderId="3" xfId="0" applyNumberFormat="1" applyFont="1" applyFill="1" applyBorder="1" applyAlignment="1" applyProtection="1">
      <alignment horizontal="center" vertical="center"/>
    </xf>
    <xf numFmtId="2" fontId="1" fillId="2" borderId="4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0" fontId="25" fillId="0" borderId="10" xfId="0" applyFont="1" applyBorder="1" applyAlignment="1">
      <alignment horizontal="center" vertical="top" wrapText="1"/>
    </xf>
    <xf numFmtId="0" fontId="25" fillId="0" borderId="6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left" wrapText="1"/>
    </xf>
    <xf numFmtId="0" fontId="11" fillId="0" borderId="13" xfId="0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29" fillId="0" borderId="6" xfId="0" applyFont="1" applyBorder="1" applyAlignment="1">
      <alignment horizontal="center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49" fontId="28" fillId="0" borderId="6" xfId="0" applyNumberFormat="1" applyFont="1" applyBorder="1" applyAlignment="1">
      <alignment horizontal="center" vertical="center" wrapText="1"/>
    </xf>
    <xf numFmtId="49" fontId="28" fillId="0" borderId="13" xfId="0" applyNumberFormat="1" applyFont="1" applyBorder="1" applyAlignment="1">
      <alignment horizontal="center" vertical="center" wrapText="1"/>
    </xf>
    <xf numFmtId="49" fontId="28" fillId="0" borderId="10" xfId="0" applyNumberFormat="1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left" vertical="center" wrapText="1"/>
    </xf>
    <xf numFmtId="49" fontId="23" fillId="0" borderId="13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2" fontId="23" fillId="0" borderId="6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center" vertical="top" wrapText="1"/>
    </xf>
    <xf numFmtId="0" fontId="24" fillId="0" borderId="0" xfId="0" applyFont="1" applyFill="1" applyAlignment="1">
      <alignment horizontal="center" wrapText="1"/>
    </xf>
    <xf numFmtId="0" fontId="27" fillId="0" borderId="1" xfId="0" applyFont="1" applyFill="1" applyBorder="1" applyAlignment="1">
      <alignment horizontal="center" vertical="top" wrapText="1"/>
    </xf>
    <xf numFmtId="2" fontId="27" fillId="0" borderId="8" xfId="0" applyNumberFormat="1" applyFont="1" applyFill="1" applyBorder="1" applyAlignment="1">
      <alignment horizontal="center" vertical="top" wrapText="1"/>
    </xf>
    <xf numFmtId="2" fontId="27" fillId="0" borderId="9" xfId="0" applyNumberFormat="1" applyFont="1" applyFill="1" applyBorder="1" applyAlignment="1">
      <alignment horizontal="center" vertical="top" wrapText="1"/>
    </xf>
    <xf numFmtId="2" fontId="27" fillId="0" borderId="7" xfId="0" applyNumberFormat="1" applyFont="1" applyFill="1" applyBorder="1" applyAlignment="1">
      <alignment horizontal="center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13" xfId="0" applyFont="1" applyBorder="1" applyAlignment="1">
      <alignment horizontal="left" vertical="top" wrapText="1"/>
    </xf>
    <xf numFmtId="0" fontId="28" fillId="0" borderId="10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left" vertical="center" wrapText="1"/>
    </xf>
    <xf numFmtId="0" fontId="28" fillId="0" borderId="13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164" fontId="23" fillId="0" borderId="6" xfId="0" applyNumberFormat="1" applyFont="1" applyBorder="1" applyAlignment="1">
      <alignment horizontal="center" vertical="center" wrapText="1"/>
    </xf>
    <xf numFmtId="1" fontId="23" fillId="0" borderId="6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6" xfId="0" applyFont="1" applyBorder="1" applyAlignment="1">
      <alignment horizontal="justify" vertical="top" wrapText="1"/>
    </xf>
    <xf numFmtId="0" fontId="7" fillId="0" borderId="13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justify" vertical="top" wrapText="1"/>
    </xf>
    <xf numFmtId="0" fontId="12" fillId="0" borderId="0" xfId="0" applyFont="1" applyAlignment="1">
      <alignment horizontal="center" wrapText="1"/>
    </xf>
    <xf numFmtId="0" fontId="15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6" borderId="1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center" vertical="top" wrapText="1"/>
    </xf>
    <xf numFmtId="0" fontId="16" fillId="8" borderId="1" xfId="0" applyFont="1" applyFill="1" applyBorder="1" applyAlignment="1">
      <alignment horizontal="center" vertical="top" wrapText="1"/>
    </xf>
    <xf numFmtId="0" fontId="13" fillId="3" borderId="1" xfId="4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21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2" fillId="0" borderId="1" xfId="0" applyFont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8" borderId="1" xfId="4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left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18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5" fillId="0" borderId="6" xfId="0" applyFont="1" applyFill="1" applyBorder="1" applyAlignment="1">
      <alignment horizontal="center" vertical="top" wrapText="1"/>
    </xf>
    <xf numFmtId="0" fontId="15" fillId="0" borderId="13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</cellXfs>
  <cellStyles count="7">
    <cellStyle name="xl25" xfId="5"/>
    <cellStyle name="Гиперссылка 2" xfId="6"/>
    <cellStyle name="Обычный" xfId="0" builtinId="0"/>
    <cellStyle name="Обычный 2" xfId="1"/>
    <cellStyle name="Обычный_Лист3" xfId="4"/>
    <cellStyle name="Процентный 2" xfId="3"/>
    <cellStyle name="Процент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o22\&#1052;&#1091;&#1085;&#1080;&#1094;&#1080;&#1087;&#1072;&#1083;&#1100;&#1085;&#1072;&#1103;%20&#1087;&#1088;&#1086;&#1075;&#1088;&#1072;&#1084;&#1084;&#1072;\&#1086;&#1090;&#1095;&#1077;&#1090;%20&#1087;&#1086;%20&#1087;&#1088;&#1086;&#1075;&#1088;&#1072;&#1084;&#1084;&#1077;%20&#1079;&#1072;%202021\&#1050;&#1086;&#1087;&#1080;&#1103;%20&#1054;&#1058;&#1063;&#1045;&#1058;%20&#1079;&#1072;%202021%20&#1075;&#1086;&#1076;%20&#1087;&#1086;%20&#1041;&#1077;&#1079;&#1086;&#1087;&#1072;&#1089;&#1085;&#1086;&#1089;&#1090;&#1080;%20&#1074;%20&#1101;&#1082;&#1086;&#1085;&#1086;&#1084;&#1080;&#1082;&#10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Э общая"/>
      <sheetName val="ПП1"/>
      <sheetName val="ПП3"/>
      <sheetName val="форма 1 "/>
      <sheetName val="форма 2"/>
      <sheetName val="форма 3"/>
      <sheetName val="Форма 4 "/>
      <sheetName val="форма 5"/>
      <sheetName val="форма 6 "/>
      <sheetName val="Форма 7"/>
    </sheetNames>
    <sheetDataSet>
      <sheetData sheetId="0" refreshError="1"/>
      <sheetData sheetId="1" refreshError="1"/>
      <sheetData sheetId="2" refreshError="1"/>
      <sheetData sheetId="3">
        <row r="31">
          <cell r="E31" t="str">
            <v>Практическая работа по профилактике терроризма и экстремизма</v>
          </cell>
        </row>
      </sheetData>
      <sheetData sheetId="4" refreshError="1"/>
      <sheetData sheetId="5" refreshError="1"/>
      <sheetData sheetId="6" refreshError="1"/>
      <sheetData sheetId="7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tabSelected="1" view="pageBreakPreview" zoomScale="80" zoomScaleSheetLayoutView="80" workbookViewId="0">
      <selection activeCell="I5" sqref="I5"/>
    </sheetView>
  </sheetViews>
  <sheetFormatPr defaultColWidth="9.140625" defaultRowHeight="15" x14ac:dyDescent="0.25"/>
  <cols>
    <col min="1" max="1" width="58.7109375" style="8" customWidth="1"/>
    <col min="2" max="2" width="33" style="8" customWidth="1"/>
    <col min="3" max="3" width="8.85546875" style="8" customWidth="1"/>
    <col min="4" max="5" width="7.7109375" style="8" customWidth="1"/>
    <col min="6" max="6" width="10.140625" style="8" customWidth="1"/>
    <col min="7" max="7" width="7.7109375" style="8" customWidth="1"/>
    <col min="8" max="8" width="7.28515625" style="8" customWidth="1"/>
    <col min="9" max="9" width="8.28515625" style="8" customWidth="1"/>
    <col min="10" max="10" width="7" style="8" customWidth="1"/>
    <col min="11" max="11" width="6.85546875" style="8" customWidth="1"/>
    <col min="12" max="12" width="8.7109375" style="8" bestFit="1" customWidth="1"/>
    <col min="13" max="13" width="8.7109375" style="8" customWidth="1"/>
    <col min="14" max="19" width="7.7109375" style="8" customWidth="1"/>
    <col min="20" max="21" width="7.140625" style="8" customWidth="1"/>
    <col min="22" max="23" width="7" style="8" customWidth="1"/>
    <col min="24" max="24" width="6.7109375" style="8" customWidth="1"/>
    <col min="25" max="25" width="6.28515625" style="8" customWidth="1"/>
    <col min="26" max="26" width="6.85546875" style="8" customWidth="1"/>
    <col min="27" max="27" width="6.5703125" style="8" customWidth="1"/>
    <col min="28" max="28" width="5.85546875" style="8" customWidth="1"/>
    <col min="29" max="29" width="6.28515625" style="8" customWidth="1"/>
    <col min="30" max="30" width="7.7109375" style="8" customWidth="1"/>
    <col min="31" max="91" width="7.7109375" style="8" hidden="1" customWidth="1"/>
    <col min="92" max="16384" width="9.140625" style="8"/>
  </cols>
  <sheetData>
    <row r="1" spans="1:94" ht="40.15" customHeight="1" x14ac:dyDescent="0.25">
      <c r="A1" s="242" t="s">
        <v>186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</row>
    <row r="3" spans="1:94" ht="36.75" customHeight="1" x14ac:dyDescent="0.25">
      <c r="A3" s="245" t="s">
        <v>8</v>
      </c>
      <c r="B3" s="246"/>
      <c r="C3" s="13" t="s">
        <v>161</v>
      </c>
      <c r="D3" s="13" t="s">
        <v>162</v>
      </c>
      <c r="E3" s="13" t="s">
        <v>163</v>
      </c>
      <c r="F3" s="13" t="s">
        <v>190</v>
      </c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07"/>
      <c r="CP3" s="107"/>
    </row>
    <row r="4" spans="1:94" s="35" customFormat="1" ht="33.75" customHeight="1" x14ac:dyDescent="0.25">
      <c r="A4" s="245" t="s">
        <v>1</v>
      </c>
      <c r="B4" s="4" t="s">
        <v>4</v>
      </c>
      <c r="C4" s="38">
        <v>1</v>
      </c>
      <c r="D4" s="38">
        <v>1</v>
      </c>
      <c r="E4" s="38">
        <v>1</v>
      </c>
      <c r="F4" s="38">
        <v>1</v>
      </c>
      <c r="G4" s="32"/>
      <c r="H4" s="32"/>
      <c r="I4" s="32"/>
      <c r="J4" s="32"/>
      <c r="K4" s="32"/>
      <c r="L4" s="32"/>
      <c r="M4" s="32"/>
      <c r="N4" s="32"/>
      <c r="O4" s="3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  <c r="BM4" s="113"/>
      <c r="BN4" s="113"/>
      <c r="BO4" s="113"/>
      <c r="BP4" s="113"/>
      <c r="BQ4" s="113"/>
      <c r="BR4" s="113"/>
      <c r="BS4" s="113"/>
      <c r="BT4" s="113"/>
      <c r="BU4" s="113"/>
      <c r="BV4" s="113"/>
      <c r="BW4" s="113"/>
      <c r="BX4" s="113"/>
      <c r="BY4" s="113"/>
      <c r="BZ4" s="113"/>
      <c r="CA4" s="113"/>
      <c r="CB4" s="113"/>
      <c r="CC4" s="113"/>
      <c r="CD4" s="113"/>
      <c r="CE4" s="113"/>
      <c r="CF4" s="113"/>
      <c r="CG4" s="113"/>
      <c r="CH4" s="113"/>
      <c r="CI4" s="113"/>
      <c r="CJ4" s="113"/>
      <c r="CK4" s="113"/>
      <c r="CL4" s="113"/>
      <c r="CM4" s="113"/>
      <c r="CN4" s="114"/>
      <c r="CO4" s="114"/>
      <c r="CP4" s="114"/>
    </row>
    <row r="5" spans="1:94" s="35" customFormat="1" ht="33.75" customHeight="1" x14ac:dyDescent="0.25">
      <c r="A5" s="245"/>
      <c r="B5" s="3" t="s">
        <v>183</v>
      </c>
      <c r="C5" s="116">
        <f>ОЭПП1!C5</f>
        <v>60</v>
      </c>
      <c r="D5" s="38">
        <f>ОЭПП1!D5</f>
        <v>30</v>
      </c>
      <c r="E5" s="38">
        <f>ОЭПП1!E5</f>
        <v>0</v>
      </c>
      <c r="F5" s="38">
        <f>ОЭПП1!F5</f>
        <v>170</v>
      </c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108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4"/>
      <c r="CO5" s="114"/>
      <c r="CP5" s="114"/>
    </row>
    <row r="6" spans="1:94" ht="33.75" customHeight="1" x14ac:dyDescent="0.25">
      <c r="A6" s="250"/>
      <c r="B6" s="3" t="s">
        <v>184</v>
      </c>
      <c r="C6" s="117">
        <f>ОЭПП1!C6</f>
        <v>16</v>
      </c>
      <c r="D6" s="39">
        <f>ОЭПП1!D6</f>
        <v>20</v>
      </c>
      <c r="E6" s="39">
        <f>ОЭПП1!E6</f>
        <v>350</v>
      </c>
      <c r="F6" s="39">
        <f>ОЭПП1!F6</f>
        <v>174</v>
      </c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5"/>
      <c r="CO6" s="115"/>
      <c r="CP6" s="115"/>
    </row>
    <row r="7" spans="1:94" ht="33.75" customHeight="1" x14ac:dyDescent="0.25">
      <c r="A7" s="250"/>
      <c r="B7" s="3" t="s">
        <v>185</v>
      </c>
      <c r="C7" s="117">
        <f>ОЭПП1!C7</f>
        <v>45</v>
      </c>
      <c r="D7" s="39">
        <f>ОЭПП1!D7</f>
        <v>21</v>
      </c>
      <c r="E7" s="39">
        <f>ОЭПП1!E7</f>
        <v>0</v>
      </c>
      <c r="F7" s="39">
        <f>ОЭПП1!F7</f>
        <v>161</v>
      </c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109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5"/>
      <c r="CO7" s="115"/>
      <c r="CP7" s="115"/>
    </row>
    <row r="8" spans="1:94" ht="33.75" customHeight="1" x14ac:dyDescent="0.25">
      <c r="A8" s="250"/>
      <c r="B8" s="4" t="s">
        <v>6</v>
      </c>
      <c r="C8" s="7">
        <f>IF(C4=1,C7*C7/C5/C6,C7*C6/C5/C7)</f>
        <v>2.109375</v>
      </c>
      <c r="D8" s="7">
        <f t="shared" ref="D8:E8" si="0">IF(D4=1,D7*D7/D5/D6,D7*D6/D5/D7)</f>
        <v>0.73499999999999999</v>
      </c>
      <c r="E8" s="7" t="e">
        <f t="shared" si="0"/>
        <v>#DIV/0!</v>
      </c>
      <c r="F8" s="7">
        <f t="shared" ref="F8" si="1">IF(F4=1,F7*F7/F5/F6,F7*F6/F5/F7)</f>
        <v>0.87630155510480046</v>
      </c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34"/>
      <c r="X8" s="34"/>
      <c r="Y8" s="34"/>
      <c r="Z8" s="34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115"/>
      <c r="CO8" s="115"/>
      <c r="CP8" s="115"/>
    </row>
    <row r="9" spans="1:94" ht="33.75" hidden="1" customHeight="1" x14ac:dyDescent="0.25">
      <c r="A9" s="250"/>
      <c r="B9" s="5"/>
      <c r="C9" s="7">
        <f>IFERROR(C8,0)</f>
        <v>2.109375</v>
      </c>
      <c r="D9" s="7">
        <f t="shared" ref="D9:BN9" si="2">IFERROR(D8,0)</f>
        <v>0.73499999999999999</v>
      </c>
      <c r="E9" s="7">
        <f t="shared" si="2"/>
        <v>0</v>
      </c>
      <c r="F9" s="178">
        <f t="shared" si="2"/>
        <v>0.87630155510480046</v>
      </c>
      <c r="G9" s="178">
        <f t="shared" si="2"/>
        <v>0</v>
      </c>
      <c r="H9" s="178">
        <f t="shared" si="2"/>
        <v>0</v>
      </c>
      <c r="I9" s="178">
        <f t="shared" si="2"/>
        <v>0</v>
      </c>
      <c r="J9" s="178">
        <f t="shared" si="2"/>
        <v>0</v>
      </c>
      <c r="K9" s="178">
        <f t="shared" si="2"/>
        <v>0</v>
      </c>
      <c r="L9" s="178">
        <f t="shared" si="2"/>
        <v>0</v>
      </c>
      <c r="M9" s="178">
        <f t="shared" si="2"/>
        <v>0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>
        <f t="shared" si="2"/>
        <v>0</v>
      </c>
      <c r="AF9" s="9">
        <f t="shared" si="2"/>
        <v>0</v>
      </c>
      <c r="AG9" s="9">
        <f t="shared" si="2"/>
        <v>0</v>
      </c>
      <c r="AH9" s="9">
        <f t="shared" si="2"/>
        <v>0</v>
      </c>
      <c r="AI9" s="9">
        <f t="shared" si="2"/>
        <v>0</v>
      </c>
      <c r="AJ9" s="9">
        <f t="shared" si="2"/>
        <v>0</v>
      </c>
      <c r="AK9" s="9">
        <f t="shared" si="2"/>
        <v>0</v>
      </c>
      <c r="AL9" s="9">
        <f t="shared" si="2"/>
        <v>0</v>
      </c>
      <c r="AM9" s="9">
        <f t="shared" si="2"/>
        <v>0</v>
      </c>
      <c r="AN9" s="9">
        <f t="shared" si="2"/>
        <v>0</v>
      </c>
      <c r="AO9" s="9">
        <f t="shared" si="2"/>
        <v>0</v>
      </c>
      <c r="AP9" s="9">
        <f t="shared" si="2"/>
        <v>0</v>
      </c>
      <c r="AQ9" s="9">
        <f t="shared" si="2"/>
        <v>0</v>
      </c>
      <c r="AR9" s="9">
        <f t="shared" si="2"/>
        <v>0</v>
      </c>
      <c r="AS9" s="9">
        <f t="shared" si="2"/>
        <v>0</v>
      </c>
      <c r="AT9" s="9">
        <f t="shared" si="2"/>
        <v>0</v>
      </c>
      <c r="AU9" s="9">
        <f t="shared" si="2"/>
        <v>0</v>
      </c>
      <c r="AV9" s="9">
        <f t="shared" si="2"/>
        <v>0</v>
      </c>
      <c r="AW9" s="9">
        <f t="shared" si="2"/>
        <v>0</v>
      </c>
      <c r="AX9" s="9">
        <f t="shared" si="2"/>
        <v>0</v>
      </c>
      <c r="AY9" s="9">
        <f t="shared" si="2"/>
        <v>0</v>
      </c>
      <c r="AZ9" s="9">
        <f t="shared" si="2"/>
        <v>0</v>
      </c>
      <c r="BA9" s="9">
        <f t="shared" si="2"/>
        <v>0</v>
      </c>
      <c r="BB9" s="9">
        <f t="shared" si="2"/>
        <v>0</v>
      </c>
      <c r="BC9" s="9">
        <f t="shared" si="2"/>
        <v>0</v>
      </c>
      <c r="BD9" s="9">
        <f t="shared" si="2"/>
        <v>0</v>
      </c>
      <c r="BE9" s="9">
        <f t="shared" si="2"/>
        <v>0</v>
      </c>
      <c r="BF9" s="9">
        <f t="shared" si="2"/>
        <v>0</v>
      </c>
      <c r="BG9" s="9">
        <f t="shared" si="2"/>
        <v>0</v>
      </c>
      <c r="BH9" s="9">
        <f t="shared" si="2"/>
        <v>0</v>
      </c>
      <c r="BI9" s="9">
        <f t="shared" si="2"/>
        <v>0</v>
      </c>
      <c r="BJ9" s="9">
        <f t="shared" si="2"/>
        <v>0</v>
      </c>
      <c r="BK9" s="9">
        <f t="shared" si="2"/>
        <v>0</v>
      </c>
      <c r="BL9" s="9">
        <f t="shared" si="2"/>
        <v>0</v>
      </c>
      <c r="BM9" s="9">
        <f t="shared" si="2"/>
        <v>0</v>
      </c>
      <c r="BN9" s="9">
        <f t="shared" si="2"/>
        <v>0</v>
      </c>
      <c r="BO9" s="9">
        <f t="shared" ref="BO9:CM9" si="3">IFERROR(BO8,0)</f>
        <v>0</v>
      </c>
      <c r="BP9" s="9">
        <f t="shared" si="3"/>
        <v>0</v>
      </c>
      <c r="BQ9" s="9">
        <f t="shared" si="3"/>
        <v>0</v>
      </c>
      <c r="BR9" s="9">
        <f t="shared" si="3"/>
        <v>0</v>
      </c>
      <c r="BS9" s="9">
        <f t="shared" si="3"/>
        <v>0</v>
      </c>
      <c r="BT9" s="9">
        <f t="shared" si="3"/>
        <v>0</v>
      </c>
      <c r="BU9" s="9">
        <f t="shared" si="3"/>
        <v>0</v>
      </c>
      <c r="BV9" s="9">
        <f t="shared" si="3"/>
        <v>0</v>
      </c>
      <c r="BW9" s="9">
        <f t="shared" si="3"/>
        <v>0</v>
      </c>
      <c r="BX9" s="9">
        <f t="shared" si="3"/>
        <v>0</v>
      </c>
      <c r="BY9" s="9">
        <f t="shared" si="3"/>
        <v>0</v>
      </c>
      <c r="BZ9" s="9">
        <f t="shared" si="3"/>
        <v>0</v>
      </c>
      <c r="CA9" s="9">
        <f t="shared" si="3"/>
        <v>0</v>
      </c>
      <c r="CB9" s="9">
        <f t="shared" si="3"/>
        <v>0</v>
      </c>
      <c r="CC9" s="9">
        <f t="shared" si="3"/>
        <v>0</v>
      </c>
      <c r="CD9" s="9">
        <f t="shared" si="3"/>
        <v>0</v>
      </c>
      <c r="CE9" s="9">
        <f t="shared" si="3"/>
        <v>0</v>
      </c>
      <c r="CF9" s="9">
        <f t="shared" si="3"/>
        <v>0</v>
      </c>
      <c r="CG9" s="9">
        <f t="shared" si="3"/>
        <v>0</v>
      </c>
      <c r="CH9" s="9">
        <f t="shared" si="3"/>
        <v>0</v>
      </c>
      <c r="CI9" s="9">
        <f t="shared" si="3"/>
        <v>0</v>
      </c>
      <c r="CJ9" s="9">
        <f t="shared" si="3"/>
        <v>0</v>
      </c>
      <c r="CK9" s="9">
        <f t="shared" si="3"/>
        <v>0</v>
      </c>
      <c r="CL9" s="9">
        <f t="shared" si="3"/>
        <v>0</v>
      </c>
      <c r="CM9" s="9">
        <f t="shared" si="3"/>
        <v>0</v>
      </c>
    </row>
    <row r="10" spans="1:94" ht="33.75" hidden="1" customHeight="1" x14ac:dyDescent="0.25">
      <c r="A10" s="250"/>
      <c r="B10" s="4"/>
      <c r="C10" s="10">
        <f>IF(C9&gt;0,1,0)</f>
        <v>1</v>
      </c>
      <c r="D10" s="10">
        <f t="shared" ref="D10:F10" si="4">IF(D9&gt;0,1,0)</f>
        <v>1</v>
      </c>
      <c r="E10" s="10">
        <f t="shared" si="4"/>
        <v>0</v>
      </c>
      <c r="F10" s="10">
        <f t="shared" si="4"/>
        <v>1</v>
      </c>
      <c r="G10" s="10">
        <f t="shared" ref="G10" si="5">IF(G9&gt;0,1,0)</f>
        <v>0</v>
      </c>
      <c r="H10" s="10">
        <f t="shared" ref="H10" si="6">IF(H9&gt;0,1,0)</f>
        <v>0</v>
      </c>
      <c r="I10" s="10">
        <f t="shared" ref="I10" si="7">IF(I9&gt;0,1,0)</f>
        <v>0</v>
      </c>
      <c r="J10" s="10">
        <f t="shared" ref="J10:K10" si="8">IF(J9&gt;0,1,0)</f>
        <v>0</v>
      </c>
      <c r="K10" s="118">
        <f t="shared" si="8"/>
        <v>0</v>
      </c>
      <c r="L10" s="10">
        <f t="shared" ref="L10:M10" si="9">IF(L9&gt;0,1,0)</f>
        <v>0</v>
      </c>
      <c r="M10" s="10">
        <f t="shared" si="9"/>
        <v>0</v>
      </c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0">
        <f t="shared" ref="AE10:AF10" si="10">IF(AE9&gt;0,1,0)</f>
        <v>0</v>
      </c>
      <c r="AF10" s="10">
        <f t="shared" si="10"/>
        <v>0</v>
      </c>
      <c r="AG10" s="10">
        <f t="shared" ref="AG10" si="11">IF(AG9&gt;0,1,0)</f>
        <v>0</v>
      </c>
      <c r="AH10" s="10">
        <f t="shared" ref="AH10:AI10" si="12">IF(AH9&gt;0,1,0)</f>
        <v>0</v>
      </c>
      <c r="AI10" s="10">
        <f t="shared" si="12"/>
        <v>0</v>
      </c>
      <c r="AJ10" s="10">
        <f t="shared" ref="AJ10" si="13">IF(AJ9&gt;0,1,0)</f>
        <v>0</v>
      </c>
      <c r="AK10" s="10">
        <f t="shared" ref="AK10:AL10" si="14">IF(AK9&gt;0,1,0)</f>
        <v>0</v>
      </c>
      <c r="AL10" s="10">
        <f t="shared" si="14"/>
        <v>0</v>
      </c>
      <c r="AM10" s="10">
        <f t="shared" ref="AM10" si="15">IF(AM9&gt;0,1,0)</f>
        <v>0</v>
      </c>
      <c r="AN10" s="10">
        <f t="shared" ref="AN10:AO10" si="16">IF(AN9&gt;0,1,0)</f>
        <v>0</v>
      </c>
      <c r="AO10" s="10">
        <f t="shared" si="16"/>
        <v>0</v>
      </c>
      <c r="AP10" s="10">
        <f t="shared" ref="AP10" si="17">IF(AP9&gt;0,1,0)</f>
        <v>0</v>
      </c>
      <c r="AQ10" s="10">
        <f t="shared" ref="AQ10:AR10" si="18">IF(AQ9&gt;0,1,0)</f>
        <v>0</v>
      </c>
      <c r="AR10" s="10">
        <f t="shared" si="18"/>
        <v>0</v>
      </c>
      <c r="AS10" s="10">
        <f t="shared" ref="AS10" si="19">IF(AS9&gt;0,1,0)</f>
        <v>0</v>
      </c>
      <c r="AT10" s="10">
        <f t="shared" ref="AT10:AU10" si="20">IF(AT9&gt;0,1,0)</f>
        <v>0</v>
      </c>
      <c r="AU10" s="10">
        <f t="shared" si="20"/>
        <v>0</v>
      </c>
      <c r="AV10" s="10">
        <f t="shared" ref="AV10" si="21">IF(AV9&gt;0,1,0)</f>
        <v>0</v>
      </c>
      <c r="AW10" s="10">
        <f t="shared" ref="AW10:AX10" si="22">IF(AW9&gt;0,1,0)</f>
        <v>0</v>
      </c>
      <c r="AX10" s="10">
        <f t="shared" si="22"/>
        <v>0</v>
      </c>
      <c r="AY10" s="10">
        <f t="shared" ref="AY10" si="23">IF(AY9&gt;0,1,0)</f>
        <v>0</v>
      </c>
      <c r="AZ10" s="10">
        <f t="shared" ref="AZ10:BA10" si="24">IF(AZ9&gt;0,1,0)</f>
        <v>0</v>
      </c>
      <c r="BA10" s="10">
        <f t="shared" si="24"/>
        <v>0</v>
      </c>
      <c r="BB10" s="10">
        <f t="shared" ref="BB10" si="25">IF(BB9&gt;0,1,0)</f>
        <v>0</v>
      </c>
      <c r="BC10" s="10">
        <f t="shared" ref="BC10:BD10" si="26">IF(BC9&gt;0,1,0)</f>
        <v>0</v>
      </c>
      <c r="BD10" s="10">
        <f t="shared" si="26"/>
        <v>0</v>
      </c>
      <c r="BE10" s="10">
        <f t="shared" ref="BE10" si="27">IF(BE9&gt;0,1,0)</f>
        <v>0</v>
      </c>
      <c r="BF10" s="10">
        <f t="shared" ref="BF10:BG10" si="28">IF(BF9&gt;0,1,0)</f>
        <v>0</v>
      </c>
      <c r="BG10" s="10">
        <f t="shared" si="28"/>
        <v>0</v>
      </c>
      <c r="BH10" s="10">
        <f t="shared" ref="BH10" si="29">IF(BH9&gt;0,1,0)</f>
        <v>0</v>
      </c>
      <c r="BI10" s="10">
        <f t="shared" ref="BI10:BJ10" si="30">IF(BI9&gt;0,1,0)</f>
        <v>0</v>
      </c>
      <c r="BJ10" s="10">
        <f t="shared" si="30"/>
        <v>0</v>
      </c>
      <c r="BK10" s="10">
        <f t="shared" ref="BK10" si="31">IF(BK9&gt;0,1,0)</f>
        <v>0</v>
      </c>
      <c r="BL10" s="10">
        <f t="shared" ref="BL10:BM10" si="32">IF(BL9&gt;0,1,0)</f>
        <v>0</v>
      </c>
      <c r="BM10" s="10">
        <f t="shared" si="32"/>
        <v>0</v>
      </c>
      <c r="BN10" s="10">
        <f t="shared" ref="BN10" si="33">IF(BN9&gt;0,1,0)</f>
        <v>0</v>
      </c>
      <c r="BO10" s="10">
        <f t="shared" ref="BO10:BP10" si="34">IF(BO9&gt;0,1,0)</f>
        <v>0</v>
      </c>
      <c r="BP10" s="10">
        <f t="shared" si="34"/>
        <v>0</v>
      </c>
      <c r="BQ10" s="10">
        <f t="shared" ref="BQ10" si="35">IF(BQ9&gt;0,1,0)</f>
        <v>0</v>
      </c>
      <c r="BR10" s="10">
        <f t="shared" ref="BR10:BS10" si="36">IF(BR9&gt;0,1,0)</f>
        <v>0</v>
      </c>
      <c r="BS10" s="10">
        <f t="shared" si="36"/>
        <v>0</v>
      </c>
      <c r="BT10" s="10">
        <f t="shared" ref="BT10" si="37">IF(BT9&gt;0,1,0)</f>
        <v>0</v>
      </c>
      <c r="BU10" s="10">
        <f t="shared" ref="BU10:BV10" si="38">IF(BU9&gt;0,1,0)</f>
        <v>0</v>
      </c>
      <c r="BV10" s="10">
        <f t="shared" si="38"/>
        <v>0</v>
      </c>
      <c r="BW10" s="10">
        <f t="shared" ref="BW10" si="39">IF(BW9&gt;0,1,0)</f>
        <v>0</v>
      </c>
      <c r="BX10" s="10">
        <f t="shared" ref="BX10:BY10" si="40">IF(BX9&gt;0,1,0)</f>
        <v>0</v>
      </c>
      <c r="BY10" s="10">
        <f t="shared" si="40"/>
        <v>0</v>
      </c>
      <c r="BZ10" s="10">
        <f t="shared" ref="BZ10" si="41">IF(BZ9&gt;0,1,0)</f>
        <v>0</v>
      </c>
      <c r="CA10" s="10">
        <f t="shared" ref="CA10:CB10" si="42">IF(CA9&gt;0,1,0)</f>
        <v>0</v>
      </c>
      <c r="CB10" s="10">
        <f t="shared" si="42"/>
        <v>0</v>
      </c>
      <c r="CC10" s="10">
        <f t="shared" ref="CC10" si="43">IF(CC9&gt;0,1,0)</f>
        <v>0</v>
      </c>
      <c r="CD10" s="10">
        <f t="shared" ref="CD10:CE10" si="44">IF(CD9&gt;0,1,0)</f>
        <v>0</v>
      </c>
      <c r="CE10" s="10">
        <f t="shared" si="44"/>
        <v>0</v>
      </c>
      <c r="CF10" s="10">
        <f t="shared" ref="CF10" si="45">IF(CF9&gt;0,1,0)</f>
        <v>0</v>
      </c>
      <c r="CG10" s="10">
        <f t="shared" ref="CG10:CH10" si="46">IF(CG9&gt;0,1,0)</f>
        <v>0</v>
      </c>
      <c r="CH10" s="10">
        <f t="shared" si="46"/>
        <v>0</v>
      </c>
      <c r="CI10" s="10">
        <f t="shared" ref="CI10" si="47">IF(CI9&gt;0,1,0)</f>
        <v>0</v>
      </c>
      <c r="CJ10" s="10">
        <f t="shared" ref="CJ10:CK10" si="48">IF(CJ9&gt;0,1,0)</f>
        <v>0</v>
      </c>
      <c r="CK10" s="10">
        <f t="shared" si="48"/>
        <v>0</v>
      </c>
      <c r="CL10" s="10">
        <f t="shared" ref="CL10" si="49">IF(CL9&gt;0,1,0)</f>
        <v>0</v>
      </c>
      <c r="CM10" s="10">
        <f t="shared" ref="CM10" si="50">IF(CM9&gt;0,1,0)</f>
        <v>0</v>
      </c>
    </row>
    <row r="11" spans="1:94" ht="33.75" customHeight="1" x14ac:dyDescent="0.25">
      <c r="A11" s="250"/>
      <c r="B11" s="4" t="s">
        <v>7</v>
      </c>
      <c r="C11" s="10">
        <f>SUM(C10:L10)</f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</row>
    <row r="12" spans="1:94" ht="33.75" customHeight="1" x14ac:dyDescent="0.25">
      <c r="A12" s="250"/>
      <c r="B12" s="4" t="s">
        <v>0</v>
      </c>
      <c r="C12" s="6">
        <f>SUM(C9:CM9)/C11</f>
        <v>1.2402255183682669</v>
      </c>
      <c r="D12" s="11"/>
      <c r="E12" s="11"/>
      <c r="F12" s="11"/>
      <c r="G12" s="11"/>
      <c r="H12" s="11"/>
      <c r="I12" s="11"/>
    </row>
    <row r="13" spans="1:94" ht="23.25" customHeight="1" x14ac:dyDescent="0.25">
      <c r="A13" s="251" t="s">
        <v>5</v>
      </c>
      <c r="B13" s="251"/>
      <c r="C13" s="251"/>
      <c r="D13" s="251"/>
      <c r="E13" s="251"/>
      <c r="F13" s="251"/>
      <c r="G13" s="251"/>
      <c r="H13" s="251"/>
      <c r="I13" s="251"/>
    </row>
    <row r="14" spans="1:94" ht="15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94" ht="40.5" hidden="1" customHeight="1" x14ac:dyDescent="0.25">
      <c r="A15" s="126"/>
      <c r="B15" s="3" t="s">
        <v>89</v>
      </c>
      <c r="C15" s="30" t="e">
        <f>ОЭПП1!C15+#REF!</f>
        <v>#REF!</v>
      </c>
    </row>
    <row r="16" spans="1:94" ht="40.5" customHeight="1" x14ac:dyDescent="0.25">
      <c r="A16" s="245" t="s">
        <v>2</v>
      </c>
      <c r="B16" s="3" t="s">
        <v>184</v>
      </c>
      <c r="C16" s="80">
        <f>'Форма 1'!L6</f>
        <v>3</v>
      </c>
    </row>
    <row r="17" spans="1:10" ht="40.5" customHeight="1" x14ac:dyDescent="0.25">
      <c r="A17" s="245"/>
      <c r="B17" s="3" t="s">
        <v>185</v>
      </c>
      <c r="C17" s="80">
        <f>'Форма 1'!N6</f>
        <v>0</v>
      </c>
    </row>
    <row r="18" spans="1:10" ht="22.5" customHeight="1" thickBot="1" x14ac:dyDescent="0.3">
      <c r="A18" s="247">
        <f>C17/C16</f>
        <v>0</v>
      </c>
      <c r="B18" s="248"/>
      <c r="C18" s="249"/>
    </row>
    <row r="19" spans="1:10" ht="21.75" customHeight="1" x14ac:dyDescent="0.25"/>
    <row r="20" spans="1:10" ht="33" customHeight="1" x14ac:dyDescent="0.25">
      <c r="A20" s="2" t="s">
        <v>3</v>
      </c>
      <c r="B20" s="241">
        <f>A18*C12</f>
        <v>0</v>
      </c>
      <c r="C20" s="241"/>
      <c r="D20" s="243" t="str">
        <f>IF(B20&gt;0.95,"высокоэффективная", IF(B20&gt;=0.8,"эффективная", IF(B20&lt;0.4,"неэффективная","уровень эффективности удовлетворительный")))</f>
        <v>неэффективная</v>
      </c>
      <c r="E20" s="244"/>
      <c r="F20" s="244"/>
      <c r="G20" s="244"/>
      <c r="H20" s="244"/>
      <c r="I20" s="244"/>
      <c r="J20" s="244"/>
    </row>
  </sheetData>
  <sheetProtection formatCells="0"/>
  <mergeCells count="8">
    <mergeCell ref="B20:C20"/>
    <mergeCell ref="A1:L1"/>
    <mergeCell ref="D20:J20"/>
    <mergeCell ref="A3:B3"/>
    <mergeCell ref="A18:C18"/>
    <mergeCell ref="A4:A12"/>
    <mergeCell ref="A13:I13"/>
    <mergeCell ref="A16:A17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view="pageBreakPreview" zoomScaleSheetLayoutView="100" workbookViewId="0">
      <selection activeCell="F8" sqref="F8"/>
    </sheetView>
  </sheetViews>
  <sheetFormatPr defaultColWidth="9.140625" defaultRowHeight="15" x14ac:dyDescent="0.25"/>
  <cols>
    <col min="1" max="1" width="58.7109375" style="8" customWidth="1"/>
    <col min="2" max="2" width="33" style="8" customWidth="1"/>
    <col min="3" max="5" width="7.7109375" style="8" customWidth="1"/>
    <col min="6" max="6" width="9" style="8" bestFit="1" customWidth="1"/>
    <col min="7" max="9" width="7.7109375" style="8" customWidth="1"/>
    <col min="10" max="92" width="7.7109375" style="8" hidden="1" customWidth="1"/>
    <col min="93" max="94" width="9.28515625" style="8" bestFit="1" customWidth="1"/>
    <col min="95" max="16384" width="9.140625" style="8"/>
  </cols>
  <sheetData>
    <row r="1" spans="1:94" ht="52.9" customHeight="1" x14ac:dyDescent="0.25">
      <c r="A1" s="242" t="s">
        <v>187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</row>
    <row r="3" spans="1:94" ht="36.75" customHeight="1" x14ac:dyDescent="0.25">
      <c r="A3" s="254" t="s">
        <v>8</v>
      </c>
      <c r="B3" s="255"/>
      <c r="C3" s="13" t="s">
        <v>161</v>
      </c>
      <c r="D3" s="13" t="s">
        <v>162</v>
      </c>
      <c r="E3" s="13" t="s">
        <v>163</v>
      </c>
      <c r="F3" s="13" t="s">
        <v>190</v>
      </c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11"/>
      <c r="AG3" s="111"/>
      <c r="AH3" s="111"/>
      <c r="AI3" s="111"/>
      <c r="AJ3" s="111"/>
      <c r="AK3" s="111"/>
      <c r="AL3" s="111"/>
      <c r="AM3" s="111"/>
      <c r="AN3" s="111"/>
      <c r="AO3" s="111"/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  <c r="BM3" s="111"/>
      <c r="BN3" s="111"/>
      <c r="BO3" s="111"/>
      <c r="BP3" s="111"/>
      <c r="BQ3" s="111"/>
      <c r="BR3" s="111"/>
      <c r="BS3" s="111"/>
      <c r="BT3" s="111"/>
      <c r="BU3" s="111"/>
      <c r="BV3" s="111"/>
      <c r="BW3" s="111"/>
      <c r="BX3" s="111"/>
      <c r="BY3" s="111"/>
      <c r="BZ3" s="111"/>
      <c r="CA3" s="111"/>
      <c r="CB3" s="111"/>
      <c r="CC3" s="111"/>
      <c r="CD3" s="111"/>
      <c r="CE3" s="111"/>
      <c r="CF3" s="111"/>
      <c r="CG3" s="111"/>
      <c r="CH3" s="111"/>
      <c r="CI3" s="111"/>
      <c r="CJ3" s="111"/>
      <c r="CK3" s="111"/>
      <c r="CL3" s="111"/>
      <c r="CM3" s="111"/>
      <c r="CN3" s="111"/>
      <c r="CO3" s="107"/>
      <c r="CP3" s="107"/>
    </row>
    <row r="4" spans="1:94" x14ac:dyDescent="0.25">
      <c r="A4" s="245" t="s">
        <v>1</v>
      </c>
      <c r="B4" s="4" t="s">
        <v>4</v>
      </c>
      <c r="C4" s="38">
        <v>1</v>
      </c>
      <c r="D4" s="38">
        <v>1</v>
      </c>
      <c r="E4" s="38">
        <v>1</v>
      </c>
      <c r="F4" s="38">
        <v>1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3"/>
      <c r="S4" s="33"/>
      <c r="T4" s="33"/>
      <c r="U4" s="33"/>
      <c r="V4" s="33"/>
      <c r="W4" s="33"/>
      <c r="X4" s="32"/>
      <c r="Y4" s="32"/>
      <c r="Z4" s="32"/>
      <c r="AA4" s="32"/>
      <c r="AB4" s="32"/>
      <c r="AC4" s="32"/>
      <c r="AD4" s="32"/>
      <c r="AE4" s="32"/>
      <c r="AF4" s="226"/>
      <c r="AG4" s="226"/>
      <c r="AH4" s="226"/>
      <c r="AI4" s="226"/>
      <c r="AJ4" s="226"/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32"/>
      <c r="CP4" s="32"/>
    </row>
    <row r="5" spans="1:94" x14ac:dyDescent="0.25">
      <c r="A5" s="245"/>
      <c r="B5" s="3" t="s">
        <v>183</v>
      </c>
      <c r="C5" s="84">
        <f>'Форма 5'!F9</f>
        <v>60</v>
      </c>
      <c r="D5" s="14">
        <f>'Форма 5'!F10</f>
        <v>30</v>
      </c>
      <c r="E5" s="14">
        <f>'Форма 5'!F11</f>
        <v>0</v>
      </c>
      <c r="F5" s="14">
        <v>170</v>
      </c>
      <c r="G5" s="227"/>
      <c r="H5" s="227"/>
      <c r="I5" s="227"/>
      <c r="J5" s="112"/>
      <c r="K5" s="112"/>
      <c r="L5" s="112"/>
      <c r="M5" s="112"/>
      <c r="N5" s="112"/>
      <c r="O5" s="112"/>
      <c r="P5" s="112"/>
      <c r="Q5" s="112"/>
      <c r="R5" s="228"/>
      <c r="S5" s="228"/>
      <c r="T5" s="228"/>
      <c r="U5" s="228"/>
      <c r="V5" s="228"/>
      <c r="W5" s="228"/>
      <c r="X5" s="112"/>
      <c r="Y5" s="112"/>
      <c r="Z5" s="112"/>
      <c r="AA5" s="112"/>
      <c r="AB5" s="112"/>
      <c r="AC5" s="112"/>
      <c r="AD5" s="112"/>
      <c r="AE5" s="112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227"/>
      <c r="CP5" s="227"/>
    </row>
    <row r="6" spans="1:94" x14ac:dyDescent="0.25">
      <c r="A6" s="250"/>
      <c r="B6" s="3" t="s">
        <v>184</v>
      </c>
      <c r="C6" s="106">
        <f>'Форма 5'!G9</f>
        <v>16</v>
      </c>
      <c r="D6" s="82">
        <f>'Форма 5'!G10</f>
        <v>20</v>
      </c>
      <c r="E6" s="82">
        <f>'Форма 5'!G11</f>
        <v>350</v>
      </c>
      <c r="F6" s="82">
        <v>174</v>
      </c>
      <c r="G6" s="229"/>
      <c r="H6" s="229"/>
      <c r="I6" s="229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28"/>
      <c r="Y6" s="228"/>
      <c r="Z6" s="228"/>
      <c r="AA6" s="228"/>
      <c r="AB6" s="228"/>
      <c r="AC6" s="228"/>
      <c r="AD6" s="228"/>
      <c r="AE6" s="228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229"/>
      <c r="CP6" s="229"/>
    </row>
    <row r="7" spans="1:94" x14ac:dyDescent="0.25">
      <c r="A7" s="250"/>
      <c r="B7" s="3" t="s">
        <v>185</v>
      </c>
      <c r="C7" s="106">
        <f>'Форма 5'!H9</f>
        <v>45</v>
      </c>
      <c r="D7" s="82">
        <f>'Форма 5'!H10</f>
        <v>21</v>
      </c>
      <c r="E7" s="82">
        <f>'Форма 5'!H11</f>
        <v>0</v>
      </c>
      <c r="F7" s="82">
        <v>161</v>
      </c>
      <c r="G7" s="33"/>
      <c r="H7" s="33"/>
      <c r="I7" s="33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28"/>
      <c r="Y7" s="228"/>
      <c r="Z7" s="228"/>
      <c r="AA7" s="228"/>
      <c r="AB7" s="228"/>
      <c r="AC7" s="228"/>
      <c r="AD7" s="228"/>
      <c r="AE7" s="228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33"/>
      <c r="CP7" s="33"/>
    </row>
    <row r="8" spans="1:94" x14ac:dyDescent="0.25">
      <c r="A8" s="250"/>
      <c r="B8" s="4" t="s">
        <v>6</v>
      </c>
      <c r="C8" s="83">
        <f>IF(C4=1,C7*C7/C5/C6,C7*C6/C5/C7)</f>
        <v>2.109375</v>
      </c>
      <c r="D8" s="83">
        <f>IF(D4=1,D7*D7/D5/D6,D7*D6/D5/D7)</f>
        <v>0.73499999999999999</v>
      </c>
      <c r="E8" s="83" t="e">
        <f>IF(E4=1,E7*E7/E5/E6,E7*E6/E5/E7)</f>
        <v>#DIV/0!</v>
      </c>
      <c r="F8" s="83">
        <f>IF(F4=1,F7*F7/F5/F6,F7*F6/F5/F7)</f>
        <v>0.87630155510480046</v>
      </c>
      <c r="G8" s="224"/>
      <c r="H8" s="224"/>
      <c r="I8" s="224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224"/>
      <c r="CP8" s="224"/>
    </row>
    <row r="9" spans="1:94" ht="33.75" hidden="1" customHeight="1" x14ac:dyDescent="0.25">
      <c r="A9" s="250"/>
      <c r="B9" s="5"/>
      <c r="C9" s="9">
        <f t="shared" ref="C9:BN9" si="0">IFERROR(C8,0)</f>
        <v>2.109375</v>
      </c>
      <c r="D9" s="9">
        <f t="shared" si="0"/>
        <v>0.73499999999999999</v>
      </c>
      <c r="E9" s="9">
        <f t="shared" si="0"/>
        <v>0</v>
      </c>
      <c r="F9" s="9">
        <f t="shared" si="0"/>
        <v>0.87630155510480046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  <c r="M9" s="9">
        <f t="shared" si="0"/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9">
        <f t="shared" si="0"/>
        <v>0</v>
      </c>
      <c r="R9" s="9">
        <f t="shared" si="0"/>
        <v>0</v>
      </c>
      <c r="S9" s="9">
        <f t="shared" si="0"/>
        <v>0</v>
      </c>
      <c r="T9" s="9">
        <f t="shared" si="0"/>
        <v>0</v>
      </c>
      <c r="U9" s="9">
        <f t="shared" si="0"/>
        <v>0</v>
      </c>
      <c r="V9" s="9">
        <f t="shared" si="0"/>
        <v>0</v>
      </c>
      <c r="W9" s="9">
        <f t="shared" si="0"/>
        <v>0</v>
      </c>
      <c r="X9" s="9">
        <f t="shared" si="0"/>
        <v>0</v>
      </c>
      <c r="Y9" s="9">
        <f t="shared" si="0"/>
        <v>0</v>
      </c>
      <c r="Z9" s="9">
        <f t="shared" si="0"/>
        <v>0</v>
      </c>
      <c r="AA9" s="9">
        <f t="shared" si="0"/>
        <v>0</v>
      </c>
      <c r="AB9" s="9">
        <f t="shared" si="0"/>
        <v>0</v>
      </c>
      <c r="AC9" s="9">
        <f t="shared" si="0"/>
        <v>0</v>
      </c>
      <c r="AD9" s="9">
        <f t="shared" si="0"/>
        <v>0</v>
      </c>
      <c r="AE9" s="9">
        <f t="shared" si="0"/>
        <v>0</v>
      </c>
      <c r="AF9" s="9">
        <f t="shared" si="0"/>
        <v>0</v>
      </c>
      <c r="AG9" s="9">
        <f t="shared" si="0"/>
        <v>0</v>
      </c>
      <c r="AH9" s="9">
        <f t="shared" si="0"/>
        <v>0</v>
      </c>
      <c r="AI9" s="9">
        <f t="shared" si="0"/>
        <v>0</v>
      </c>
      <c r="AJ9" s="9">
        <f t="shared" si="0"/>
        <v>0</v>
      </c>
      <c r="AK9" s="9">
        <f t="shared" si="0"/>
        <v>0</v>
      </c>
      <c r="AL9" s="9">
        <f t="shared" si="0"/>
        <v>0</v>
      </c>
      <c r="AM9" s="9">
        <f t="shared" si="0"/>
        <v>0</v>
      </c>
      <c r="AN9" s="9">
        <f t="shared" si="0"/>
        <v>0</v>
      </c>
      <c r="AO9" s="9">
        <f t="shared" si="0"/>
        <v>0</v>
      </c>
      <c r="AP9" s="9">
        <f t="shared" si="0"/>
        <v>0</v>
      </c>
      <c r="AQ9" s="9">
        <f t="shared" si="0"/>
        <v>0</v>
      </c>
      <c r="AR9" s="9">
        <f t="shared" si="0"/>
        <v>0</v>
      </c>
      <c r="AS9" s="9">
        <f t="shared" si="0"/>
        <v>0</v>
      </c>
      <c r="AT9" s="9">
        <f t="shared" si="0"/>
        <v>0</v>
      </c>
      <c r="AU9" s="9">
        <f t="shared" si="0"/>
        <v>0</v>
      </c>
      <c r="AV9" s="9">
        <f t="shared" si="0"/>
        <v>0</v>
      </c>
      <c r="AW9" s="9">
        <f t="shared" si="0"/>
        <v>0</v>
      </c>
      <c r="AX9" s="9">
        <f t="shared" si="0"/>
        <v>0</v>
      </c>
      <c r="AY9" s="9">
        <f t="shared" si="0"/>
        <v>0</v>
      </c>
      <c r="AZ9" s="9">
        <f t="shared" si="0"/>
        <v>0</v>
      </c>
      <c r="BA9" s="9">
        <f t="shared" si="0"/>
        <v>0</v>
      </c>
      <c r="BB9" s="9">
        <f t="shared" si="0"/>
        <v>0</v>
      </c>
      <c r="BC9" s="9">
        <f t="shared" si="0"/>
        <v>0</v>
      </c>
      <c r="BD9" s="9">
        <f t="shared" si="0"/>
        <v>0</v>
      </c>
      <c r="BE9" s="9">
        <f t="shared" si="0"/>
        <v>0</v>
      </c>
      <c r="BF9" s="9">
        <f t="shared" si="0"/>
        <v>0</v>
      </c>
      <c r="BG9" s="9">
        <f t="shared" si="0"/>
        <v>0</v>
      </c>
      <c r="BH9" s="9">
        <f t="shared" si="0"/>
        <v>0</v>
      </c>
      <c r="BI9" s="9">
        <f t="shared" si="0"/>
        <v>0</v>
      </c>
      <c r="BJ9" s="9">
        <f t="shared" si="0"/>
        <v>0</v>
      </c>
      <c r="BK9" s="9">
        <f t="shared" si="0"/>
        <v>0</v>
      </c>
      <c r="BL9" s="9">
        <f t="shared" si="0"/>
        <v>0</v>
      </c>
      <c r="BM9" s="9">
        <f t="shared" si="0"/>
        <v>0</v>
      </c>
      <c r="BN9" s="9">
        <f t="shared" si="0"/>
        <v>0</v>
      </c>
      <c r="BO9" s="9">
        <f t="shared" ref="BO9:CP9" si="1">IFERROR(BO8,0)</f>
        <v>0</v>
      </c>
      <c r="BP9" s="9">
        <f t="shared" si="1"/>
        <v>0</v>
      </c>
      <c r="BQ9" s="9">
        <f t="shared" si="1"/>
        <v>0</v>
      </c>
      <c r="BR9" s="9">
        <f t="shared" si="1"/>
        <v>0</v>
      </c>
      <c r="BS9" s="9">
        <f t="shared" si="1"/>
        <v>0</v>
      </c>
      <c r="BT9" s="9">
        <f t="shared" si="1"/>
        <v>0</v>
      </c>
      <c r="BU9" s="9">
        <f t="shared" si="1"/>
        <v>0</v>
      </c>
      <c r="BV9" s="9">
        <f t="shared" si="1"/>
        <v>0</v>
      </c>
      <c r="BW9" s="9">
        <f t="shared" si="1"/>
        <v>0</v>
      </c>
      <c r="BX9" s="9">
        <f t="shared" si="1"/>
        <v>0</v>
      </c>
      <c r="BY9" s="9">
        <f t="shared" si="1"/>
        <v>0</v>
      </c>
      <c r="BZ9" s="9">
        <f t="shared" si="1"/>
        <v>0</v>
      </c>
      <c r="CA9" s="9">
        <f t="shared" si="1"/>
        <v>0</v>
      </c>
      <c r="CB9" s="9">
        <f t="shared" si="1"/>
        <v>0</v>
      </c>
      <c r="CC9" s="9">
        <f t="shared" si="1"/>
        <v>0</v>
      </c>
      <c r="CD9" s="9">
        <f t="shared" si="1"/>
        <v>0</v>
      </c>
      <c r="CE9" s="9">
        <f t="shared" si="1"/>
        <v>0</v>
      </c>
      <c r="CF9" s="9">
        <f t="shared" si="1"/>
        <v>0</v>
      </c>
      <c r="CG9" s="9">
        <f t="shared" si="1"/>
        <v>0</v>
      </c>
      <c r="CH9" s="9">
        <f t="shared" si="1"/>
        <v>0</v>
      </c>
      <c r="CI9" s="9">
        <f t="shared" si="1"/>
        <v>0</v>
      </c>
      <c r="CJ9" s="9">
        <f t="shared" si="1"/>
        <v>0</v>
      </c>
      <c r="CK9" s="9">
        <f t="shared" si="1"/>
        <v>0</v>
      </c>
      <c r="CL9" s="9">
        <f t="shared" si="1"/>
        <v>0</v>
      </c>
      <c r="CM9" s="9">
        <f t="shared" si="1"/>
        <v>0</v>
      </c>
      <c r="CN9" s="9">
        <f t="shared" si="1"/>
        <v>0</v>
      </c>
      <c r="CO9" s="9">
        <f t="shared" si="1"/>
        <v>0</v>
      </c>
      <c r="CP9" s="9">
        <f t="shared" si="1"/>
        <v>0</v>
      </c>
    </row>
    <row r="10" spans="1:94" ht="33.75" hidden="1" customHeight="1" x14ac:dyDescent="0.25">
      <c r="A10" s="250"/>
      <c r="B10" s="4"/>
      <c r="C10" s="10">
        <f>IF(C9&gt;0,1,0)</f>
        <v>1</v>
      </c>
      <c r="D10" s="10">
        <f t="shared" ref="D10:BO10" si="2">IF(D9&gt;0,1,0)</f>
        <v>1</v>
      </c>
      <c r="E10" s="10">
        <f t="shared" si="2"/>
        <v>0</v>
      </c>
      <c r="F10" s="10">
        <f t="shared" si="2"/>
        <v>1</v>
      </c>
      <c r="G10" s="10">
        <f t="shared" si="2"/>
        <v>0</v>
      </c>
      <c r="H10" s="10">
        <f t="shared" si="2"/>
        <v>0</v>
      </c>
      <c r="I10" s="10">
        <f t="shared" si="2"/>
        <v>0</v>
      </c>
      <c r="J10" s="10">
        <f t="shared" si="2"/>
        <v>0</v>
      </c>
      <c r="K10" s="10">
        <f t="shared" si="2"/>
        <v>0</v>
      </c>
      <c r="L10" s="10">
        <f t="shared" si="2"/>
        <v>0</v>
      </c>
      <c r="M10" s="10">
        <f t="shared" si="2"/>
        <v>0</v>
      </c>
      <c r="N10" s="10">
        <f t="shared" si="2"/>
        <v>0</v>
      </c>
      <c r="O10" s="10">
        <f t="shared" si="2"/>
        <v>0</v>
      </c>
      <c r="P10" s="10">
        <f t="shared" si="2"/>
        <v>0</v>
      </c>
      <c r="Q10" s="10">
        <f t="shared" si="2"/>
        <v>0</v>
      </c>
      <c r="R10" s="10">
        <f t="shared" si="2"/>
        <v>0</v>
      </c>
      <c r="S10" s="10">
        <f t="shared" si="2"/>
        <v>0</v>
      </c>
      <c r="T10" s="10">
        <f t="shared" si="2"/>
        <v>0</v>
      </c>
      <c r="U10" s="10">
        <f t="shared" si="2"/>
        <v>0</v>
      </c>
      <c r="V10" s="10">
        <f t="shared" si="2"/>
        <v>0</v>
      </c>
      <c r="W10" s="10">
        <f t="shared" si="2"/>
        <v>0</v>
      </c>
      <c r="X10" s="10">
        <f t="shared" si="2"/>
        <v>0</v>
      </c>
      <c r="Y10" s="10">
        <f t="shared" si="2"/>
        <v>0</v>
      </c>
      <c r="Z10" s="10">
        <f t="shared" si="2"/>
        <v>0</v>
      </c>
      <c r="AA10" s="10">
        <f t="shared" si="2"/>
        <v>0</v>
      </c>
      <c r="AB10" s="10">
        <f t="shared" si="2"/>
        <v>0</v>
      </c>
      <c r="AC10" s="10">
        <f t="shared" si="2"/>
        <v>0</v>
      </c>
      <c r="AD10" s="10">
        <f t="shared" si="2"/>
        <v>0</v>
      </c>
      <c r="AE10" s="10">
        <f t="shared" si="2"/>
        <v>0</v>
      </c>
      <c r="AF10" s="10">
        <f t="shared" si="2"/>
        <v>0</v>
      </c>
      <c r="AG10" s="10">
        <f t="shared" si="2"/>
        <v>0</v>
      </c>
      <c r="AH10" s="10">
        <f t="shared" si="2"/>
        <v>0</v>
      </c>
      <c r="AI10" s="10">
        <f t="shared" si="2"/>
        <v>0</v>
      </c>
      <c r="AJ10" s="10">
        <f t="shared" si="2"/>
        <v>0</v>
      </c>
      <c r="AK10" s="10">
        <f t="shared" si="2"/>
        <v>0</v>
      </c>
      <c r="AL10" s="10">
        <f t="shared" si="2"/>
        <v>0</v>
      </c>
      <c r="AM10" s="10">
        <f t="shared" si="2"/>
        <v>0</v>
      </c>
      <c r="AN10" s="10">
        <f t="shared" si="2"/>
        <v>0</v>
      </c>
      <c r="AO10" s="10">
        <f t="shared" si="2"/>
        <v>0</v>
      </c>
      <c r="AP10" s="10">
        <f t="shared" si="2"/>
        <v>0</v>
      </c>
      <c r="AQ10" s="10">
        <f t="shared" si="2"/>
        <v>0</v>
      </c>
      <c r="AR10" s="10">
        <f t="shared" si="2"/>
        <v>0</v>
      </c>
      <c r="AS10" s="10">
        <f t="shared" si="2"/>
        <v>0</v>
      </c>
      <c r="AT10" s="10">
        <f t="shared" si="2"/>
        <v>0</v>
      </c>
      <c r="AU10" s="10">
        <f t="shared" si="2"/>
        <v>0</v>
      </c>
      <c r="AV10" s="10">
        <f t="shared" si="2"/>
        <v>0</v>
      </c>
      <c r="AW10" s="10">
        <f t="shared" si="2"/>
        <v>0</v>
      </c>
      <c r="AX10" s="10">
        <f t="shared" si="2"/>
        <v>0</v>
      </c>
      <c r="AY10" s="10">
        <f t="shared" si="2"/>
        <v>0</v>
      </c>
      <c r="AZ10" s="10">
        <f t="shared" si="2"/>
        <v>0</v>
      </c>
      <c r="BA10" s="10">
        <f t="shared" si="2"/>
        <v>0</v>
      </c>
      <c r="BB10" s="10">
        <f t="shared" si="2"/>
        <v>0</v>
      </c>
      <c r="BC10" s="10">
        <f t="shared" si="2"/>
        <v>0</v>
      </c>
      <c r="BD10" s="10">
        <f t="shared" si="2"/>
        <v>0</v>
      </c>
      <c r="BE10" s="10">
        <f t="shared" si="2"/>
        <v>0</v>
      </c>
      <c r="BF10" s="10">
        <f t="shared" si="2"/>
        <v>0</v>
      </c>
      <c r="BG10" s="10">
        <f t="shared" si="2"/>
        <v>0</v>
      </c>
      <c r="BH10" s="10">
        <f t="shared" si="2"/>
        <v>0</v>
      </c>
      <c r="BI10" s="10">
        <f t="shared" si="2"/>
        <v>0</v>
      </c>
      <c r="BJ10" s="10">
        <f t="shared" si="2"/>
        <v>0</v>
      </c>
      <c r="BK10" s="10">
        <f t="shared" si="2"/>
        <v>0</v>
      </c>
      <c r="BL10" s="10">
        <f t="shared" si="2"/>
        <v>0</v>
      </c>
      <c r="BM10" s="10">
        <f t="shared" si="2"/>
        <v>0</v>
      </c>
      <c r="BN10" s="10">
        <f t="shared" si="2"/>
        <v>0</v>
      </c>
      <c r="BO10" s="10">
        <f t="shared" si="2"/>
        <v>0</v>
      </c>
      <c r="BP10" s="10">
        <f t="shared" ref="BP10:CP10" si="3">IF(BP9&gt;0,1,0)</f>
        <v>0</v>
      </c>
      <c r="BQ10" s="10">
        <f t="shared" si="3"/>
        <v>0</v>
      </c>
      <c r="BR10" s="10">
        <f t="shared" si="3"/>
        <v>0</v>
      </c>
      <c r="BS10" s="10">
        <f t="shared" si="3"/>
        <v>0</v>
      </c>
      <c r="BT10" s="10">
        <f t="shared" si="3"/>
        <v>0</v>
      </c>
      <c r="BU10" s="10">
        <f t="shared" si="3"/>
        <v>0</v>
      </c>
      <c r="BV10" s="10">
        <f t="shared" si="3"/>
        <v>0</v>
      </c>
      <c r="BW10" s="10">
        <f t="shared" si="3"/>
        <v>0</v>
      </c>
      <c r="BX10" s="10">
        <f t="shared" si="3"/>
        <v>0</v>
      </c>
      <c r="BY10" s="10">
        <f t="shared" si="3"/>
        <v>0</v>
      </c>
      <c r="BZ10" s="10">
        <f t="shared" si="3"/>
        <v>0</v>
      </c>
      <c r="CA10" s="10">
        <f t="shared" si="3"/>
        <v>0</v>
      </c>
      <c r="CB10" s="10">
        <f t="shared" si="3"/>
        <v>0</v>
      </c>
      <c r="CC10" s="10">
        <f t="shared" si="3"/>
        <v>0</v>
      </c>
      <c r="CD10" s="10">
        <f t="shared" si="3"/>
        <v>0</v>
      </c>
      <c r="CE10" s="10">
        <f t="shared" si="3"/>
        <v>0</v>
      </c>
      <c r="CF10" s="10">
        <f t="shared" si="3"/>
        <v>0</v>
      </c>
      <c r="CG10" s="10">
        <f t="shared" si="3"/>
        <v>0</v>
      </c>
      <c r="CH10" s="10">
        <f t="shared" si="3"/>
        <v>0</v>
      </c>
      <c r="CI10" s="10">
        <f t="shared" si="3"/>
        <v>0</v>
      </c>
      <c r="CJ10" s="10">
        <f t="shared" si="3"/>
        <v>0</v>
      </c>
      <c r="CK10" s="10">
        <f t="shared" si="3"/>
        <v>0</v>
      </c>
      <c r="CL10" s="10">
        <f t="shared" si="3"/>
        <v>0</v>
      </c>
      <c r="CM10" s="10">
        <f t="shared" si="3"/>
        <v>0</v>
      </c>
      <c r="CN10" s="10">
        <f t="shared" si="3"/>
        <v>0</v>
      </c>
      <c r="CO10" s="10">
        <f t="shared" si="3"/>
        <v>0</v>
      </c>
      <c r="CP10" s="10">
        <f t="shared" si="3"/>
        <v>0</v>
      </c>
    </row>
    <row r="11" spans="1:94" x14ac:dyDescent="0.25">
      <c r="A11" s="250"/>
      <c r="B11" s="4" t="s">
        <v>7</v>
      </c>
      <c r="C11" s="10">
        <f>SUM(C10:CP10)</f>
        <v>3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</row>
    <row r="12" spans="1:94" x14ac:dyDescent="0.25">
      <c r="A12" s="250"/>
      <c r="B12" s="4" t="s">
        <v>0</v>
      </c>
      <c r="C12" s="15">
        <f>SUM(C9:CP9)/C11</f>
        <v>1.2402255183682669</v>
      </c>
      <c r="D12" s="11"/>
      <c r="E12" s="11"/>
      <c r="F12" s="11"/>
      <c r="G12" s="11"/>
      <c r="H12" s="11"/>
      <c r="I12" s="11"/>
      <c r="J12" s="11"/>
    </row>
    <row r="13" spans="1:94" ht="23.25" customHeight="1" x14ac:dyDescent="0.25">
      <c r="A13" s="251" t="s">
        <v>5</v>
      </c>
      <c r="B13" s="251"/>
      <c r="C13" s="251"/>
      <c r="D13" s="251"/>
      <c r="E13" s="251"/>
      <c r="F13" s="251"/>
      <c r="G13" s="251"/>
      <c r="H13" s="251"/>
      <c r="I13" s="251"/>
      <c r="J13" s="251"/>
    </row>
    <row r="14" spans="1:94" ht="15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</row>
    <row r="15" spans="1:94" ht="40.5" hidden="1" customHeight="1" x14ac:dyDescent="0.25">
      <c r="A15" s="126"/>
      <c r="B15" s="3" t="s">
        <v>89</v>
      </c>
      <c r="C15" s="1"/>
      <c r="D15" s="81"/>
    </row>
    <row r="16" spans="1:94" x14ac:dyDescent="0.25">
      <c r="A16" s="245" t="s">
        <v>2</v>
      </c>
      <c r="B16" s="3" t="s">
        <v>184</v>
      </c>
      <c r="C16" s="80">
        <f>'Форма 1'!M6</f>
        <v>5</v>
      </c>
      <c r="D16" s="81"/>
    </row>
    <row r="17" spans="1:11" x14ac:dyDescent="0.25">
      <c r="A17" s="245"/>
      <c r="B17" s="3" t="s">
        <v>185</v>
      </c>
      <c r="C17" s="80">
        <f>'Форма 1'!N6</f>
        <v>0</v>
      </c>
      <c r="D17" s="81"/>
    </row>
    <row r="18" spans="1:11" ht="22.5" customHeight="1" thickBot="1" x14ac:dyDescent="0.3">
      <c r="A18" s="247">
        <f>C17/C16</f>
        <v>0</v>
      </c>
      <c r="B18" s="248"/>
      <c r="C18" s="249"/>
    </row>
    <row r="19" spans="1:11" ht="21.75" customHeight="1" x14ac:dyDescent="0.25"/>
    <row r="20" spans="1:11" ht="41.25" customHeight="1" x14ac:dyDescent="0.25">
      <c r="A20" s="16" t="s">
        <v>3</v>
      </c>
      <c r="B20" s="241">
        <f>A18*C12</f>
        <v>0</v>
      </c>
      <c r="C20" s="241"/>
      <c r="D20" s="252" t="str">
        <f>IF(B20&gt;0.95,"высокоэффективная", IF(B20&gt;=0.8,"эффективная", IF(B20&lt;0.4,"неэффективная","уровень эффективности удовлетворительный")))</f>
        <v>неэффективная</v>
      </c>
      <c r="E20" s="253"/>
      <c r="F20" s="253"/>
      <c r="G20" s="253"/>
      <c r="H20" s="253"/>
      <c r="I20" s="253"/>
      <c r="J20" s="253"/>
      <c r="K20" s="253"/>
    </row>
  </sheetData>
  <sheetProtection formatCells="0"/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33"/>
  <sheetViews>
    <sheetView view="pageBreakPreview" zoomScale="90" zoomScaleSheetLayoutView="9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A2" sqref="A2:P2"/>
    </sheetView>
  </sheetViews>
  <sheetFormatPr defaultRowHeight="15" x14ac:dyDescent="0.25"/>
  <cols>
    <col min="1" max="1" width="4.5703125" style="53" customWidth="1"/>
    <col min="2" max="2" width="3.42578125" style="53" customWidth="1"/>
    <col min="3" max="3" width="4.7109375" style="53" customWidth="1"/>
    <col min="4" max="4" width="4.85546875" style="53" customWidth="1"/>
    <col min="5" max="5" width="42" style="53" customWidth="1"/>
    <col min="6" max="6" width="28.5703125" style="53" customWidth="1"/>
    <col min="7" max="7" width="6.42578125" style="53" customWidth="1"/>
    <col min="8" max="8" width="4.42578125" style="53" customWidth="1"/>
    <col min="9" max="9" width="4.85546875" style="53" customWidth="1"/>
    <col min="10" max="10" width="12.28515625" style="53" bestFit="1" customWidth="1"/>
    <col min="11" max="11" width="5.7109375" style="53" customWidth="1"/>
    <col min="12" max="12" width="9.85546875" style="79" customWidth="1"/>
    <col min="13" max="14" width="10.7109375" style="79" customWidth="1"/>
    <col min="15" max="15" width="9.7109375" style="53" customWidth="1"/>
    <col min="16" max="16" width="9.140625" style="53" customWidth="1"/>
    <col min="17" max="16384" width="9.140625" style="53"/>
  </cols>
  <sheetData>
    <row r="2" spans="1:16" ht="33.75" customHeight="1" x14ac:dyDescent="0.25">
      <c r="A2" s="288" t="s">
        <v>188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16" x14ac:dyDescent="0.25">
      <c r="A3" s="54"/>
      <c r="B3" s="54"/>
      <c r="C3" s="54"/>
      <c r="D3" s="55"/>
      <c r="E3" s="55"/>
      <c r="F3" s="55"/>
      <c r="G3" s="55"/>
      <c r="H3" s="55"/>
      <c r="I3" s="55"/>
      <c r="J3" s="55"/>
      <c r="K3" s="55"/>
      <c r="L3" s="76"/>
      <c r="M3" s="76"/>
      <c r="N3" s="76"/>
      <c r="O3" s="56"/>
    </row>
    <row r="4" spans="1:16" ht="61.5" customHeight="1" x14ac:dyDescent="0.25">
      <c r="A4" s="289" t="s">
        <v>9</v>
      </c>
      <c r="B4" s="289"/>
      <c r="C4" s="289"/>
      <c r="D4" s="289"/>
      <c r="E4" s="289" t="s">
        <v>10</v>
      </c>
      <c r="F4" s="289" t="s">
        <v>11</v>
      </c>
      <c r="G4" s="289" t="s">
        <v>12</v>
      </c>
      <c r="H4" s="289"/>
      <c r="I4" s="289"/>
      <c r="J4" s="289"/>
      <c r="K4" s="289"/>
      <c r="L4" s="290" t="s">
        <v>13</v>
      </c>
      <c r="M4" s="291"/>
      <c r="N4" s="292"/>
      <c r="O4" s="287" t="s">
        <v>14</v>
      </c>
      <c r="P4" s="287"/>
    </row>
    <row r="5" spans="1:16" ht="78" customHeight="1" x14ac:dyDescent="0.25">
      <c r="A5" s="57" t="s">
        <v>15</v>
      </c>
      <c r="B5" s="57" t="s">
        <v>16</v>
      </c>
      <c r="C5" s="57" t="s">
        <v>17</v>
      </c>
      <c r="D5" s="57" t="s">
        <v>18</v>
      </c>
      <c r="E5" s="289"/>
      <c r="F5" s="289"/>
      <c r="G5" s="57" t="s">
        <v>19</v>
      </c>
      <c r="H5" s="57" t="s">
        <v>20</v>
      </c>
      <c r="I5" s="57" t="s">
        <v>21</v>
      </c>
      <c r="J5" s="57" t="s">
        <v>22</v>
      </c>
      <c r="K5" s="57" t="s">
        <v>23</v>
      </c>
      <c r="L5" s="162" t="s">
        <v>92</v>
      </c>
      <c r="M5" s="162" t="s">
        <v>93</v>
      </c>
      <c r="N5" s="162" t="s">
        <v>25</v>
      </c>
      <c r="O5" s="162" t="s">
        <v>94</v>
      </c>
      <c r="P5" s="163" t="s">
        <v>95</v>
      </c>
    </row>
    <row r="6" spans="1:16" s="62" customFormat="1" ht="15" customHeight="1" x14ac:dyDescent="0.25">
      <c r="A6" s="276" t="s">
        <v>104</v>
      </c>
      <c r="B6" s="273"/>
      <c r="C6" s="273"/>
      <c r="D6" s="273"/>
      <c r="E6" s="293" t="s">
        <v>105</v>
      </c>
      <c r="F6" s="60" t="s">
        <v>27</v>
      </c>
      <c r="G6" s="60"/>
      <c r="H6" s="60"/>
      <c r="I6" s="60"/>
      <c r="J6" s="60"/>
      <c r="K6" s="60"/>
      <c r="L6" s="77">
        <f>SUM(L7:L10)</f>
        <v>3</v>
      </c>
      <c r="M6" s="77">
        <f>SUM(M7:M10)</f>
        <v>5</v>
      </c>
      <c r="N6" s="77">
        <f>SUM(N7:N10)</f>
        <v>0</v>
      </c>
      <c r="O6" s="61">
        <f>N6/L6*100</f>
        <v>0</v>
      </c>
      <c r="P6" s="77">
        <v>0</v>
      </c>
    </row>
    <row r="7" spans="1:16" s="62" customFormat="1" ht="28.5" x14ac:dyDescent="0.25">
      <c r="A7" s="277"/>
      <c r="B7" s="274"/>
      <c r="C7" s="274"/>
      <c r="D7" s="274"/>
      <c r="E7" s="294"/>
      <c r="F7" s="89" t="s">
        <v>106</v>
      </c>
      <c r="G7" s="60">
        <v>280</v>
      </c>
      <c r="H7" s="60"/>
      <c r="I7" s="60"/>
      <c r="J7" s="60"/>
      <c r="K7" s="60"/>
      <c r="L7" s="77">
        <f>L16</f>
        <v>0</v>
      </c>
      <c r="M7" s="77">
        <f>M16</f>
        <v>2</v>
      </c>
      <c r="N7" s="77">
        <f>N12+N28</f>
        <v>0</v>
      </c>
      <c r="O7" s="61" t="e">
        <f t="shared" ref="O7:O21" si="0">N7/L7*100</f>
        <v>#DIV/0!</v>
      </c>
      <c r="P7" s="77">
        <v>0</v>
      </c>
    </row>
    <row r="8" spans="1:16" s="62" customFormat="1" ht="46.5" customHeight="1" x14ac:dyDescent="0.25">
      <c r="A8" s="277"/>
      <c r="B8" s="274"/>
      <c r="C8" s="274"/>
      <c r="D8" s="274"/>
      <c r="E8" s="294"/>
      <c r="F8" s="65" t="s">
        <v>99</v>
      </c>
      <c r="G8" s="60">
        <v>285</v>
      </c>
      <c r="H8" s="60"/>
      <c r="I8" s="60"/>
      <c r="J8" s="60"/>
      <c r="K8" s="60"/>
      <c r="L8" s="77">
        <f>L21</f>
        <v>3</v>
      </c>
      <c r="M8" s="77">
        <f>M21</f>
        <v>3</v>
      </c>
      <c r="N8" s="77">
        <f>N13</f>
        <v>0</v>
      </c>
      <c r="O8" s="61">
        <f t="shared" si="0"/>
        <v>0</v>
      </c>
      <c r="P8" s="77">
        <v>0</v>
      </c>
    </row>
    <row r="9" spans="1:16" s="62" customFormat="1" ht="15" hidden="1" customHeight="1" x14ac:dyDescent="0.25">
      <c r="A9" s="277"/>
      <c r="B9" s="274"/>
      <c r="C9" s="274"/>
      <c r="D9" s="274"/>
      <c r="E9" s="294"/>
      <c r="F9" s="65" t="s">
        <v>81</v>
      </c>
      <c r="G9" s="65">
        <v>325</v>
      </c>
      <c r="H9" s="60"/>
      <c r="I9" s="60"/>
      <c r="J9" s="60"/>
      <c r="K9" s="60"/>
      <c r="L9" s="77">
        <f>SUM(L14,L27)</f>
        <v>0</v>
      </c>
      <c r="M9" s="77">
        <f>SUM(M14,M27)</f>
        <v>0</v>
      </c>
      <c r="N9" s="77"/>
      <c r="O9" s="61" t="e">
        <f t="shared" si="0"/>
        <v>#DIV/0!</v>
      </c>
      <c r="P9" s="77" t="e">
        <f t="shared" ref="P9:P15" si="1">M9/L9*100</f>
        <v>#DIV/0!</v>
      </c>
    </row>
    <row r="10" spans="1:16" s="62" customFormat="1" ht="57" hidden="1" customHeight="1" x14ac:dyDescent="0.25">
      <c r="A10" s="278"/>
      <c r="B10" s="275"/>
      <c r="C10" s="275"/>
      <c r="D10" s="275"/>
      <c r="E10" s="295"/>
      <c r="F10" s="65" t="s">
        <v>86</v>
      </c>
      <c r="G10" s="65">
        <v>281</v>
      </c>
      <c r="H10" s="89"/>
      <c r="I10" s="89"/>
      <c r="J10" s="89"/>
      <c r="K10" s="89"/>
      <c r="L10" s="99"/>
      <c r="M10" s="99"/>
      <c r="N10" s="99"/>
      <c r="O10" s="61" t="e">
        <f t="shared" si="0"/>
        <v>#DIV/0!</v>
      </c>
      <c r="P10" s="77" t="e">
        <f t="shared" si="1"/>
        <v>#DIV/0!</v>
      </c>
    </row>
    <row r="11" spans="1:16" s="62" customFormat="1" ht="15" hidden="1" customHeight="1" x14ac:dyDescent="0.25">
      <c r="A11" s="276" t="s">
        <v>104</v>
      </c>
      <c r="B11" s="273">
        <v>0</v>
      </c>
      <c r="C11" s="273">
        <v>1</v>
      </c>
      <c r="D11" s="273"/>
      <c r="E11" s="296" t="s">
        <v>107</v>
      </c>
      <c r="F11" s="89" t="s">
        <v>27</v>
      </c>
      <c r="G11" s="60"/>
      <c r="H11" s="60"/>
      <c r="I11" s="60"/>
      <c r="J11" s="60"/>
      <c r="K11" s="60"/>
      <c r="L11" s="77">
        <f>SUM(L12:L14)</f>
        <v>0</v>
      </c>
      <c r="M11" s="77">
        <f>SUM(M12:M14)</f>
        <v>2</v>
      </c>
      <c r="N11" s="77">
        <f>SUM(N12:N14)</f>
        <v>0</v>
      </c>
      <c r="O11" s="61" t="e">
        <f t="shared" si="0"/>
        <v>#DIV/0!</v>
      </c>
      <c r="P11" s="77" t="e">
        <f t="shared" si="1"/>
        <v>#DIV/0!</v>
      </c>
    </row>
    <row r="12" spans="1:16" s="62" customFormat="1" ht="36.75" customHeight="1" x14ac:dyDescent="0.25">
      <c r="A12" s="277"/>
      <c r="B12" s="274"/>
      <c r="C12" s="274"/>
      <c r="D12" s="274"/>
      <c r="E12" s="297"/>
      <c r="F12" s="89" t="str">
        <f>$F$16</f>
        <v>Администрация Завьяловского района</v>
      </c>
      <c r="G12" s="60">
        <v>280</v>
      </c>
      <c r="H12" s="60"/>
      <c r="I12" s="60"/>
      <c r="J12" s="60"/>
      <c r="K12" s="60"/>
      <c r="L12" s="77">
        <f>L16</f>
        <v>0</v>
      </c>
      <c r="M12" s="77">
        <f>M16</f>
        <v>2</v>
      </c>
      <c r="N12" s="77">
        <f t="shared" ref="N12:O12" si="2">N16</f>
        <v>0</v>
      </c>
      <c r="O12" s="77" t="e">
        <f t="shared" si="2"/>
        <v>#DIV/0!</v>
      </c>
      <c r="P12" s="77">
        <v>0</v>
      </c>
    </row>
    <row r="13" spans="1:16" s="62" customFormat="1" ht="43.5" hidden="1" customHeight="1" x14ac:dyDescent="0.25">
      <c r="A13" s="277"/>
      <c r="B13" s="274"/>
      <c r="C13" s="274"/>
      <c r="D13" s="274"/>
      <c r="E13" s="297"/>
      <c r="F13" s="65"/>
      <c r="G13" s="65"/>
      <c r="H13" s="60"/>
      <c r="I13" s="60"/>
      <c r="J13" s="60"/>
      <c r="K13" s="60"/>
      <c r="L13" s="77"/>
      <c r="M13" s="77"/>
      <c r="N13" s="77"/>
      <c r="O13" s="61"/>
      <c r="P13" s="77"/>
    </row>
    <row r="14" spans="1:16" s="62" customFormat="1" ht="15" hidden="1" customHeight="1" x14ac:dyDescent="0.25">
      <c r="A14" s="277"/>
      <c r="B14" s="274"/>
      <c r="C14" s="274"/>
      <c r="D14" s="274"/>
      <c r="E14" s="297"/>
      <c r="F14" s="65" t="s">
        <v>81</v>
      </c>
      <c r="G14" s="65">
        <v>325</v>
      </c>
      <c r="H14" s="60"/>
      <c r="I14" s="60"/>
      <c r="J14" s="60"/>
      <c r="K14" s="60"/>
      <c r="L14" s="77">
        <f t="shared" ref="L14:M14" si="3">L19</f>
        <v>0</v>
      </c>
      <c r="M14" s="77">
        <f t="shared" si="3"/>
        <v>0</v>
      </c>
      <c r="N14" s="77"/>
      <c r="O14" s="61" t="e">
        <f t="shared" si="0"/>
        <v>#DIV/0!</v>
      </c>
      <c r="P14" s="77" t="e">
        <f t="shared" si="1"/>
        <v>#DIV/0!</v>
      </c>
    </row>
    <row r="15" spans="1:16" s="62" customFormat="1" ht="50.25" hidden="1" customHeight="1" x14ac:dyDescent="0.25">
      <c r="A15" s="278"/>
      <c r="B15" s="275"/>
      <c r="C15" s="275"/>
      <c r="D15" s="275"/>
      <c r="E15" s="298"/>
      <c r="F15" s="65" t="s">
        <v>86</v>
      </c>
      <c r="G15" s="65">
        <v>281</v>
      </c>
      <c r="H15" s="89"/>
      <c r="I15" s="89"/>
      <c r="J15" s="89"/>
      <c r="K15" s="89"/>
      <c r="L15" s="77"/>
      <c r="M15" s="77"/>
      <c r="N15" s="77"/>
      <c r="O15" s="61" t="e">
        <f t="shared" si="0"/>
        <v>#DIV/0!</v>
      </c>
      <c r="P15" s="77" t="e">
        <f t="shared" si="1"/>
        <v>#DIV/0!</v>
      </c>
    </row>
    <row r="16" spans="1:16" x14ac:dyDescent="0.25">
      <c r="A16" s="262" t="s">
        <v>104</v>
      </c>
      <c r="B16" s="260">
        <v>0</v>
      </c>
      <c r="C16" s="262" t="s">
        <v>82</v>
      </c>
      <c r="D16" s="260">
        <v>1</v>
      </c>
      <c r="E16" s="279" t="s">
        <v>108</v>
      </c>
      <c r="F16" s="260" t="s">
        <v>106</v>
      </c>
      <c r="G16" s="260">
        <v>280</v>
      </c>
      <c r="H16" s="300">
        <v>3</v>
      </c>
      <c r="I16" s="300">
        <v>9</v>
      </c>
      <c r="J16" s="260">
        <v>1600162100</v>
      </c>
      <c r="K16" s="260">
        <v>244</v>
      </c>
      <c r="L16" s="284">
        <v>0</v>
      </c>
      <c r="M16" s="284">
        <v>2</v>
      </c>
      <c r="N16" s="284">
        <f>SUM(N21,N24,N22,N25)</f>
        <v>0</v>
      </c>
      <c r="O16" s="299" t="e">
        <f>N16/L16*100</f>
        <v>#DIV/0!</v>
      </c>
      <c r="P16" s="284">
        <v>0</v>
      </c>
    </row>
    <row r="17" spans="1:16" ht="51.75" customHeight="1" x14ac:dyDescent="0.25">
      <c r="A17" s="282"/>
      <c r="B17" s="283"/>
      <c r="C17" s="282"/>
      <c r="D17" s="283"/>
      <c r="E17" s="280"/>
      <c r="F17" s="285"/>
      <c r="G17" s="285"/>
      <c r="H17" s="285"/>
      <c r="I17" s="285"/>
      <c r="J17" s="285"/>
      <c r="K17" s="285"/>
      <c r="L17" s="285"/>
      <c r="M17" s="285"/>
      <c r="N17" s="285"/>
      <c r="O17" s="285"/>
      <c r="P17" s="285"/>
    </row>
    <row r="18" spans="1:16" hidden="1" x14ac:dyDescent="0.25">
      <c r="A18" s="282"/>
      <c r="B18" s="283"/>
      <c r="C18" s="282"/>
      <c r="D18" s="283"/>
      <c r="E18" s="280"/>
      <c r="F18" s="193"/>
      <c r="G18" s="52"/>
      <c r="H18" s="58"/>
      <c r="I18" s="58"/>
      <c r="J18" s="58"/>
      <c r="K18" s="58"/>
      <c r="L18" s="78"/>
      <c r="M18" s="78"/>
      <c r="N18" s="78"/>
      <c r="O18" s="59"/>
      <c r="P18" s="78"/>
    </row>
    <row r="19" spans="1:16" hidden="1" x14ac:dyDescent="0.25">
      <c r="A19" s="263"/>
      <c r="B19" s="261"/>
      <c r="C19" s="263"/>
      <c r="D19" s="261"/>
      <c r="E19" s="281"/>
      <c r="F19" s="52"/>
      <c r="G19" s="52"/>
      <c r="H19" s="58"/>
      <c r="I19" s="58"/>
      <c r="J19" s="58"/>
      <c r="K19" s="58"/>
      <c r="L19" s="78"/>
      <c r="M19" s="78"/>
      <c r="N19" s="78"/>
      <c r="O19" s="59"/>
      <c r="P19" s="78"/>
    </row>
    <row r="20" spans="1:16" ht="46.5" customHeight="1" x14ac:dyDescent="0.25">
      <c r="A20" s="98" t="s">
        <v>104</v>
      </c>
      <c r="B20" s="91">
        <v>0</v>
      </c>
      <c r="C20" s="98" t="s">
        <v>83</v>
      </c>
      <c r="D20" s="58"/>
      <c r="E20" s="200" t="str">
        <f>'[1]форма 1 '!$E$31</f>
        <v>Практическая работа по профилактике терроризма и экстремизма</v>
      </c>
      <c r="F20" s="65" t="str">
        <f>$F$21</f>
        <v>Управление культуры, спорта, молодежной политики и архивного дела</v>
      </c>
      <c r="G20" s="89">
        <v>285</v>
      </c>
      <c r="H20" s="122"/>
      <c r="I20" s="122"/>
      <c r="J20" s="122"/>
      <c r="K20" s="122"/>
      <c r="L20" s="232">
        <f>L21</f>
        <v>3</v>
      </c>
      <c r="M20" s="232">
        <f t="shared" ref="M20:O20" si="4">M21</f>
        <v>3</v>
      </c>
      <c r="N20" s="232">
        <f t="shared" si="4"/>
        <v>0</v>
      </c>
      <c r="O20" s="232">
        <f t="shared" si="4"/>
        <v>0</v>
      </c>
      <c r="P20" s="232">
        <v>0</v>
      </c>
    </row>
    <row r="21" spans="1:16" ht="45" x14ac:dyDescent="0.25">
      <c r="A21" s="98" t="s">
        <v>104</v>
      </c>
      <c r="B21" s="91">
        <v>0</v>
      </c>
      <c r="C21" s="98" t="s">
        <v>83</v>
      </c>
      <c r="D21" s="88">
        <v>5</v>
      </c>
      <c r="E21" s="199" t="s">
        <v>110</v>
      </c>
      <c r="F21" s="197" t="s">
        <v>99</v>
      </c>
      <c r="G21" s="90">
        <v>285</v>
      </c>
      <c r="H21" s="201" t="s">
        <v>85</v>
      </c>
      <c r="I21" s="201" t="s">
        <v>84</v>
      </c>
      <c r="J21" s="201" t="s">
        <v>111</v>
      </c>
      <c r="K21" s="201" t="s">
        <v>91</v>
      </c>
      <c r="L21" s="148">
        <v>3</v>
      </c>
      <c r="M21" s="147">
        <v>3</v>
      </c>
      <c r="N21" s="147">
        <v>0</v>
      </c>
      <c r="O21" s="59">
        <f t="shared" si="0"/>
        <v>0</v>
      </c>
      <c r="P21" s="78">
        <v>0</v>
      </c>
    </row>
    <row r="22" spans="1:16" ht="33.75" hidden="1" customHeight="1" x14ac:dyDescent="0.25">
      <c r="A22" s="262"/>
      <c r="B22" s="260"/>
      <c r="C22" s="262"/>
      <c r="D22" s="260"/>
      <c r="E22" s="264"/>
      <c r="F22" s="90"/>
      <c r="G22" s="90"/>
      <c r="H22" s="150"/>
      <c r="I22" s="150"/>
      <c r="J22" s="150"/>
      <c r="K22" s="150"/>
      <c r="L22" s="148"/>
      <c r="M22" s="147"/>
      <c r="N22" s="147"/>
      <c r="O22" s="59"/>
      <c r="P22" s="187"/>
    </row>
    <row r="23" spans="1:16" ht="33" hidden="1" customHeight="1" x14ac:dyDescent="0.25">
      <c r="A23" s="263"/>
      <c r="B23" s="261"/>
      <c r="C23" s="263"/>
      <c r="D23" s="261"/>
      <c r="E23" s="265"/>
      <c r="F23" s="92"/>
      <c r="G23" s="64"/>
      <c r="H23" s="149"/>
      <c r="I23" s="149"/>
      <c r="J23" s="161"/>
      <c r="K23" s="121"/>
      <c r="L23" s="147"/>
      <c r="M23" s="147"/>
      <c r="N23" s="147"/>
      <c r="O23" s="59"/>
      <c r="P23" s="187"/>
    </row>
    <row r="24" spans="1:16" ht="38.25" hidden="1" customHeight="1" x14ac:dyDescent="0.25">
      <c r="A24" s="262"/>
      <c r="B24" s="260"/>
      <c r="C24" s="262"/>
      <c r="D24" s="260"/>
      <c r="E24" s="258"/>
      <c r="F24" s="256"/>
      <c r="G24" s="52"/>
      <c r="H24" s="123"/>
      <c r="I24" s="123"/>
      <c r="J24" s="123"/>
      <c r="K24" s="123"/>
      <c r="L24" s="148"/>
      <c r="M24" s="147"/>
      <c r="N24" s="147"/>
      <c r="O24" s="59"/>
      <c r="P24" s="187"/>
    </row>
    <row r="25" spans="1:16" ht="38.25" hidden="1" customHeight="1" x14ac:dyDescent="0.25">
      <c r="A25" s="263"/>
      <c r="B25" s="261"/>
      <c r="C25" s="263"/>
      <c r="D25" s="261"/>
      <c r="E25" s="259"/>
      <c r="F25" s="257"/>
      <c r="G25" s="188"/>
      <c r="H25" s="191"/>
      <c r="I25" s="191"/>
      <c r="J25" s="191"/>
      <c r="K25" s="191"/>
      <c r="L25" s="148"/>
      <c r="M25" s="147"/>
      <c r="N25" s="147"/>
      <c r="O25" s="59"/>
      <c r="P25" s="187"/>
    </row>
    <row r="26" spans="1:16" s="62" customFormat="1" ht="15" hidden="1" customHeight="1" x14ac:dyDescent="0.25">
      <c r="A26" s="276"/>
      <c r="B26" s="273"/>
      <c r="C26" s="273"/>
      <c r="D26" s="273"/>
      <c r="E26" s="270"/>
      <c r="F26" s="63"/>
      <c r="G26" s="63"/>
      <c r="H26" s="120"/>
      <c r="I26" s="120"/>
      <c r="J26" s="120"/>
      <c r="K26" s="120"/>
      <c r="L26" s="77"/>
      <c r="M26" s="77"/>
      <c r="N26" s="77"/>
      <c r="O26" s="61"/>
      <c r="P26" s="186"/>
    </row>
    <row r="27" spans="1:16" s="62" customFormat="1" ht="41.25" hidden="1" customHeight="1" x14ac:dyDescent="0.25">
      <c r="A27" s="277"/>
      <c r="B27" s="274"/>
      <c r="C27" s="274"/>
      <c r="D27" s="274"/>
      <c r="E27" s="271"/>
      <c r="F27" s="71"/>
      <c r="G27" s="71"/>
      <c r="H27" s="124"/>
      <c r="I27" s="124"/>
      <c r="J27" s="124"/>
      <c r="K27" s="124"/>
      <c r="L27" s="77"/>
      <c r="M27" s="77"/>
      <c r="N27" s="77"/>
      <c r="O27" s="61"/>
      <c r="P27" s="186"/>
    </row>
    <row r="28" spans="1:16" s="62" customFormat="1" ht="44.25" hidden="1" customHeight="1" x14ac:dyDescent="0.25">
      <c r="A28" s="278"/>
      <c r="B28" s="275"/>
      <c r="C28" s="275"/>
      <c r="D28" s="275"/>
      <c r="E28" s="272"/>
      <c r="F28" s="65"/>
      <c r="G28" s="89"/>
      <c r="H28" s="124"/>
      <c r="I28" s="124"/>
      <c r="J28" s="124"/>
      <c r="K28" s="124"/>
      <c r="L28" s="77"/>
      <c r="M28" s="77"/>
      <c r="N28" s="77"/>
      <c r="O28" s="61"/>
      <c r="P28" s="186"/>
    </row>
    <row r="29" spans="1:16" ht="137.25" hidden="1" customHeight="1" x14ac:dyDescent="0.25">
      <c r="A29" s="182"/>
      <c r="B29" s="182"/>
      <c r="C29" s="182"/>
      <c r="D29" s="194"/>
      <c r="E29" s="181"/>
      <c r="F29" s="173"/>
      <c r="G29" s="172"/>
      <c r="H29" s="171"/>
      <c r="I29" s="171"/>
      <c r="J29" s="171"/>
      <c r="K29" s="171"/>
      <c r="L29" s="183"/>
      <c r="M29" s="183"/>
      <c r="N29" s="183"/>
      <c r="O29" s="59"/>
      <c r="P29" s="187"/>
    </row>
    <row r="30" spans="1:16" ht="48.75" hidden="1" customHeight="1" x14ac:dyDescent="0.25">
      <c r="A30" s="266"/>
      <c r="B30" s="266"/>
      <c r="C30" s="266"/>
      <c r="D30" s="266"/>
      <c r="E30" s="267"/>
      <c r="F30" s="286"/>
      <c r="G30" s="185"/>
      <c r="H30" s="185"/>
      <c r="I30" s="185"/>
      <c r="J30" s="185"/>
      <c r="K30" s="185"/>
      <c r="L30" s="184"/>
      <c r="M30" s="184"/>
      <c r="N30" s="184"/>
      <c r="O30" s="59"/>
      <c r="P30" s="187"/>
    </row>
    <row r="31" spans="1:16" ht="32.25" hidden="1" customHeight="1" x14ac:dyDescent="0.25">
      <c r="A31" s="266"/>
      <c r="B31" s="266"/>
      <c r="C31" s="266"/>
      <c r="D31" s="266"/>
      <c r="E31" s="268"/>
      <c r="F31" s="286"/>
      <c r="G31" s="185"/>
      <c r="H31" s="185"/>
      <c r="I31" s="185"/>
      <c r="J31" s="185"/>
      <c r="K31" s="185"/>
      <c r="L31" s="184"/>
      <c r="M31" s="184"/>
      <c r="N31" s="184"/>
      <c r="O31" s="59"/>
      <c r="P31" s="187"/>
    </row>
    <row r="32" spans="1:16" ht="36" hidden="1" customHeight="1" x14ac:dyDescent="0.25">
      <c r="A32" s="266"/>
      <c r="B32" s="266"/>
      <c r="C32" s="266"/>
      <c r="D32" s="266"/>
      <c r="E32" s="268"/>
      <c r="F32" s="286"/>
      <c r="G32" s="189"/>
      <c r="H32" s="189"/>
      <c r="I32" s="189"/>
      <c r="J32" s="189"/>
      <c r="K32" s="189"/>
      <c r="L32" s="190"/>
      <c r="M32" s="190"/>
      <c r="N32" s="190"/>
      <c r="O32" s="59"/>
      <c r="P32" s="187"/>
    </row>
    <row r="33" spans="1:16" ht="39.75" hidden="1" customHeight="1" x14ac:dyDescent="0.25">
      <c r="A33" s="266"/>
      <c r="B33" s="266"/>
      <c r="C33" s="266"/>
      <c r="D33" s="266"/>
      <c r="E33" s="269"/>
      <c r="F33" s="286"/>
      <c r="G33" s="189"/>
      <c r="H33" s="189"/>
      <c r="I33" s="189"/>
      <c r="J33" s="189"/>
      <c r="K33" s="189"/>
      <c r="L33" s="190"/>
      <c r="M33" s="190"/>
      <c r="N33" s="190"/>
      <c r="O33" s="59"/>
      <c r="P33" s="187"/>
    </row>
  </sheetData>
  <mergeCells count="55">
    <mergeCell ref="F16:F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P16:P17"/>
    <mergeCell ref="F30:F33"/>
    <mergeCell ref="O4:P4"/>
    <mergeCell ref="A2:P2"/>
    <mergeCell ref="A4:D4"/>
    <mergeCell ref="E4:E5"/>
    <mergeCell ref="F4:F5"/>
    <mergeCell ref="G4:K4"/>
    <mergeCell ref="L4:N4"/>
    <mergeCell ref="A6:A10"/>
    <mergeCell ref="B6:B10"/>
    <mergeCell ref="C6:C10"/>
    <mergeCell ref="D6:D10"/>
    <mergeCell ref="E6:E10"/>
    <mergeCell ref="E11:E15"/>
    <mergeCell ref="A11:A15"/>
    <mergeCell ref="B11:B15"/>
    <mergeCell ref="C11:C15"/>
    <mergeCell ref="D11:D15"/>
    <mergeCell ref="E16:E19"/>
    <mergeCell ref="A16:A19"/>
    <mergeCell ref="B16:B19"/>
    <mergeCell ref="C16:C19"/>
    <mergeCell ref="D16:D19"/>
    <mergeCell ref="A22:A23"/>
    <mergeCell ref="B22:B23"/>
    <mergeCell ref="C22:C23"/>
    <mergeCell ref="D22:D23"/>
    <mergeCell ref="A30:A33"/>
    <mergeCell ref="A24:A25"/>
    <mergeCell ref="D26:D28"/>
    <mergeCell ref="C26:C28"/>
    <mergeCell ref="B26:B28"/>
    <mergeCell ref="A26:A28"/>
    <mergeCell ref="E22:E23"/>
    <mergeCell ref="D30:D33"/>
    <mergeCell ref="C30:C33"/>
    <mergeCell ref="B30:B33"/>
    <mergeCell ref="E30:E33"/>
    <mergeCell ref="E26:E28"/>
    <mergeCell ref="F24:F25"/>
    <mergeCell ref="E24:E25"/>
    <mergeCell ref="D24:D25"/>
    <mergeCell ref="C24:C25"/>
    <mergeCell ref="B24:B25"/>
  </mergeCells>
  <pageMargins left="0.51181102362204722" right="0.51181102362204722" top="0.94488188976377963" bottom="0.55118110236220474" header="0.31496062992125984" footer="0.31496062992125984"/>
  <pageSetup paperSize="9" scale="60" orientation="landscape" r:id="rId1"/>
  <rowBreaks count="1" manualBreakCount="1">
    <brk id="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view="pageBreakPreview" zoomScale="80" zoomScaleSheetLayoutView="80" workbookViewId="0">
      <selection activeCell="N8" sqref="N8"/>
    </sheetView>
  </sheetViews>
  <sheetFormatPr defaultRowHeight="15" x14ac:dyDescent="0.25"/>
  <cols>
    <col min="1" max="1" width="4.7109375" customWidth="1"/>
    <col min="3" max="3" width="37.85546875" customWidth="1"/>
    <col min="4" max="4" width="40.7109375" customWidth="1"/>
    <col min="5" max="5" width="14.85546875" customWidth="1"/>
    <col min="6" max="6" width="12.85546875" customWidth="1"/>
    <col min="7" max="7" width="11.7109375" customWidth="1"/>
  </cols>
  <sheetData>
    <row r="2" spans="1:7" ht="56.25" customHeight="1" x14ac:dyDescent="0.25">
      <c r="A2" s="309" t="s">
        <v>189</v>
      </c>
      <c r="B2" s="309"/>
      <c r="C2" s="309"/>
      <c r="D2" s="309"/>
      <c r="E2" s="309"/>
      <c r="F2" s="309"/>
      <c r="G2" s="309"/>
    </row>
    <row r="3" spans="1:7" x14ac:dyDescent="0.25">
      <c r="A3" s="18"/>
      <c r="B3" s="18"/>
      <c r="C3" s="18"/>
      <c r="D3" s="18"/>
      <c r="E3" s="18"/>
      <c r="F3" s="18"/>
    </row>
    <row r="4" spans="1:7" ht="33.75" customHeight="1" x14ac:dyDescent="0.25">
      <c r="A4" s="310" t="s">
        <v>9</v>
      </c>
      <c r="B4" s="311"/>
      <c r="C4" s="310" t="s">
        <v>28</v>
      </c>
      <c r="D4" s="310" t="s">
        <v>29</v>
      </c>
      <c r="E4" s="310" t="s">
        <v>30</v>
      </c>
      <c r="F4" s="310"/>
      <c r="G4" s="312" t="s">
        <v>31</v>
      </c>
    </row>
    <row r="5" spans="1:7" ht="57.75" customHeight="1" x14ac:dyDescent="0.25">
      <c r="A5" s="310"/>
      <c r="B5" s="311"/>
      <c r="C5" s="311" t="s">
        <v>32</v>
      </c>
      <c r="D5" s="311"/>
      <c r="E5" s="314" t="s">
        <v>96</v>
      </c>
      <c r="F5" s="315" t="s">
        <v>33</v>
      </c>
      <c r="G5" s="313"/>
    </row>
    <row r="6" spans="1:7" ht="67.5" customHeight="1" x14ac:dyDescent="0.25">
      <c r="A6" s="40" t="s">
        <v>15</v>
      </c>
      <c r="B6" s="40" t="s">
        <v>16</v>
      </c>
      <c r="C6" s="311"/>
      <c r="D6" s="311"/>
      <c r="E6" s="314"/>
      <c r="F6" s="316"/>
      <c r="G6" s="313"/>
    </row>
    <row r="7" spans="1:7" ht="15" customHeight="1" x14ac:dyDescent="0.25">
      <c r="A7" s="304" t="s">
        <v>104</v>
      </c>
      <c r="B7" s="305"/>
      <c r="C7" s="306" t="str">
        <f>'Форма 1'!$E$6</f>
        <v>Профилактика терроризма и экстремизма, а также минимизация и (или) ликвидация последствий  их проявления на территории Завьяловского района</v>
      </c>
      <c r="D7" s="44" t="s">
        <v>27</v>
      </c>
      <c r="E7" s="203">
        <f>SUM(E10:E16)</f>
        <v>5</v>
      </c>
      <c r="F7" s="45">
        <f>SUM(F10:F16)</f>
        <v>0</v>
      </c>
      <c r="G7" s="47">
        <f>F7/E7*100</f>
        <v>0</v>
      </c>
    </row>
    <row r="8" spans="1:7" x14ac:dyDescent="0.25">
      <c r="A8" s="304"/>
      <c r="B8" s="305"/>
      <c r="C8" s="307"/>
      <c r="D8" s="48" t="s">
        <v>100</v>
      </c>
      <c r="E8" s="202">
        <v>5</v>
      </c>
      <c r="F8" s="85">
        <f>SUM(F18,F28)</f>
        <v>0</v>
      </c>
      <c r="G8" s="75">
        <f>F8/E8*100</f>
        <v>0</v>
      </c>
    </row>
    <row r="9" spans="1:7" x14ac:dyDescent="0.25">
      <c r="A9" s="304"/>
      <c r="B9" s="305"/>
      <c r="C9" s="307"/>
      <c r="D9" s="44" t="s">
        <v>34</v>
      </c>
      <c r="E9" s="50"/>
      <c r="F9" s="51"/>
      <c r="G9" s="49"/>
    </row>
    <row r="10" spans="1:7" x14ac:dyDescent="0.25">
      <c r="A10" s="304"/>
      <c r="B10" s="305"/>
      <c r="C10" s="307"/>
      <c r="D10" s="48" t="s">
        <v>101</v>
      </c>
      <c r="E10" s="202">
        <v>5</v>
      </c>
      <c r="F10" s="85">
        <f t="shared" ref="E10:F12" si="0">SUM(F20,F30)</f>
        <v>0</v>
      </c>
      <c r="G10" s="75">
        <f>F10/E10*100</f>
        <v>0</v>
      </c>
    </row>
    <row r="11" spans="1:7" ht="31.5" customHeight="1" x14ac:dyDescent="0.25">
      <c r="A11" s="304"/>
      <c r="B11" s="305"/>
      <c r="C11" s="307"/>
      <c r="D11" s="48" t="s">
        <v>35</v>
      </c>
      <c r="E11" s="85">
        <f t="shared" si="0"/>
        <v>0</v>
      </c>
      <c r="F11" s="85">
        <f t="shared" si="0"/>
        <v>0</v>
      </c>
      <c r="G11" s="49">
        <v>0</v>
      </c>
    </row>
    <row r="12" spans="1:7" ht="27.75" customHeight="1" x14ac:dyDescent="0.25">
      <c r="A12" s="304"/>
      <c r="B12" s="305"/>
      <c r="C12" s="307"/>
      <c r="D12" s="48" t="s">
        <v>36</v>
      </c>
      <c r="E12" s="85">
        <f t="shared" si="0"/>
        <v>0</v>
      </c>
      <c r="F12" s="85">
        <f t="shared" si="0"/>
        <v>0</v>
      </c>
      <c r="G12" s="49">
        <v>0</v>
      </c>
    </row>
    <row r="13" spans="1:7" ht="42.6" customHeight="1" x14ac:dyDescent="0.25">
      <c r="A13" s="304"/>
      <c r="B13" s="305"/>
      <c r="C13" s="307"/>
      <c r="D13" s="48" t="s">
        <v>37</v>
      </c>
      <c r="E13" s="85">
        <f t="shared" ref="E13:F15" si="1">SUM(E23,E33)</f>
        <v>0</v>
      </c>
      <c r="F13" s="85">
        <f t="shared" si="1"/>
        <v>0</v>
      </c>
      <c r="G13" s="49">
        <v>0</v>
      </c>
    </row>
    <row r="14" spans="1:7" ht="31.9" customHeight="1" x14ac:dyDescent="0.25">
      <c r="A14" s="304"/>
      <c r="B14" s="305"/>
      <c r="C14" s="307"/>
      <c r="D14" s="48" t="s">
        <v>38</v>
      </c>
      <c r="E14" s="85">
        <f t="shared" si="1"/>
        <v>0</v>
      </c>
      <c r="F14" s="85">
        <f t="shared" si="1"/>
        <v>0</v>
      </c>
      <c r="G14" s="49">
        <v>0</v>
      </c>
    </row>
    <row r="15" spans="1:7" ht="32.450000000000003" hidden="1" customHeight="1" x14ac:dyDescent="0.25">
      <c r="A15" s="304"/>
      <c r="B15" s="305"/>
      <c r="C15" s="307"/>
      <c r="D15" s="48" t="s">
        <v>39</v>
      </c>
      <c r="E15" s="85">
        <f t="shared" si="1"/>
        <v>0</v>
      </c>
      <c r="F15" s="85">
        <f t="shared" si="1"/>
        <v>0</v>
      </c>
      <c r="G15" s="49">
        <v>0</v>
      </c>
    </row>
    <row r="16" spans="1:7" x14ac:dyDescent="0.25">
      <c r="A16" s="304"/>
      <c r="B16" s="305"/>
      <c r="C16" s="308"/>
      <c r="D16" s="48" t="s">
        <v>40</v>
      </c>
      <c r="E16" s="85">
        <f>SUM(E26,E36)</f>
        <v>0</v>
      </c>
      <c r="F16" s="85">
        <f>SUM(F26,F36)</f>
        <v>0</v>
      </c>
      <c r="G16" s="49">
        <v>0</v>
      </c>
    </row>
    <row r="17" spans="1:7" hidden="1" x14ac:dyDescent="0.25">
      <c r="A17" s="304"/>
      <c r="B17" s="305"/>
      <c r="C17" s="303"/>
      <c r="D17" s="44"/>
      <c r="E17" s="46"/>
      <c r="F17" s="46"/>
      <c r="G17" s="49"/>
    </row>
    <row r="18" spans="1:7" hidden="1" x14ac:dyDescent="0.25">
      <c r="A18" s="304"/>
      <c r="B18" s="305"/>
      <c r="C18" s="303"/>
      <c r="D18" s="48"/>
      <c r="E18" s="74"/>
      <c r="F18" s="74"/>
      <c r="G18" s="75"/>
    </row>
    <row r="19" spans="1:7" hidden="1" x14ac:dyDescent="0.25">
      <c r="A19" s="304"/>
      <c r="B19" s="305"/>
      <c r="C19" s="303"/>
      <c r="D19" s="48"/>
      <c r="E19" s="51"/>
      <c r="F19" s="51"/>
      <c r="G19" s="49"/>
    </row>
    <row r="20" spans="1:7" hidden="1" x14ac:dyDescent="0.25">
      <c r="A20" s="304"/>
      <c r="B20" s="305"/>
      <c r="C20" s="303"/>
      <c r="D20" s="48"/>
      <c r="E20" s="74"/>
      <c r="F20" s="74"/>
      <c r="G20" s="75"/>
    </row>
    <row r="21" spans="1:7" ht="24.75" hidden="1" customHeight="1" x14ac:dyDescent="0.25">
      <c r="A21" s="304"/>
      <c r="B21" s="305"/>
      <c r="C21" s="303"/>
      <c r="D21" s="48"/>
      <c r="E21" s="51"/>
      <c r="F21" s="51"/>
      <c r="G21" s="49"/>
    </row>
    <row r="22" spans="1:7" ht="25.5" hidden="1" customHeight="1" x14ac:dyDescent="0.25">
      <c r="A22" s="304"/>
      <c r="B22" s="305"/>
      <c r="C22" s="303"/>
      <c r="D22" s="48"/>
      <c r="E22" s="51"/>
      <c r="F22" s="51"/>
      <c r="G22" s="49"/>
    </row>
    <row r="23" spans="1:7" ht="46.9" hidden="1" customHeight="1" x14ac:dyDescent="0.25">
      <c r="A23" s="304"/>
      <c r="B23" s="305"/>
      <c r="C23" s="303"/>
      <c r="D23" s="48"/>
      <c r="E23" s="51"/>
      <c r="F23" s="51"/>
      <c r="G23" s="49"/>
    </row>
    <row r="24" spans="1:7" ht="31.15" hidden="1" customHeight="1" x14ac:dyDescent="0.25">
      <c r="A24" s="304"/>
      <c r="B24" s="305"/>
      <c r="C24" s="303"/>
      <c r="D24" s="48"/>
      <c r="E24" s="51"/>
      <c r="F24" s="51"/>
      <c r="G24" s="49"/>
    </row>
    <row r="25" spans="1:7" ht="27.6" hidden="1" customHeight="1" x14ac:dyDescent="0.25">
      <c r="A25" s="304"/>
      <c r="B25" s="305"/>
      <c r="C25" s="303"/>
      <c r="D25" s="48"/>
      <c r="E25" s="51"/>
      <c r="F25" s="51"/>
      <c r="G25" s="49"/>
    </row>
    <row r="26" spans="1:7" hidden="1" x14ac:dyDescent="0.25">
      <c r="A26" s="304"/>
      <c r="B26" s="305"/>
      <c r="C26" s="303"/>
      <c r="D26" s="48"/>
      <c r="E26" s="51"/>
      <c r="F26" s="51"/>
      <c r="G26" s="49"/>
    </row>
    <row r="27" spans="1:7" hidden="1" x14ac:dyDescent="0.25">
      <c r="A27" s="301"/>
      <c r="B27" s="302"/>
      <c r="C27" s="303"/>
      <c r="D27" s="44"/>
      <c r="E27" s="46"/>
      <c r="F27" s="46"/>
      <c r="G27" s="49"/>
    </row>
    <row r="28" spans="1:7" hidden="1" x14ac:dyDescent="0.25">
      <c r="A28" s="301"/>
      <c r="B28" s="302"/>
      <c r="C28" s="303"/>
      <c r="D28" s="48"/>
      <c r="E28" s="74"/>
      <c r="F28" s="74"/>
      <c r="G28" s="49"/>
    </row>
    <row r="29" spans="1:7" hidden="1" x14ac:dyDescent="0.25">
      <c r="A29" s="301"/>
      <c r="B29" s="302"/>
      <c r="C29" s="303"/>
      <c r="D29" s="48"/>
      <c r="E29" s="51"/>
      <c r="F29" s="51"/>
      <c r="G29" s="49"/>
    </row>
    <row r="30" spans="1:7" hidden="1" x14ac:dyDescent="0.25">
      <c r="A30" s="301"/>
      <c r="B30" s="302"/>
      <c r="C30" s="303"/>
      <c r="D30" s="48"/>
      <c r="E30" s="74"/>
      <c r="F30" s="74"/>
      <c r="G30" s="49"/>
    </row>
    <row r="31" spans="1:7" ht="27" hidden="1" customHeight="1" x14ac:dyDescent="0.25">
      <c r="A31" s="301"/>
      <c r="B31" s="302"/>
      <c r="C31" s="303"/>
      <c r="D31" s="48"/>
      <c r="E31" s="51"/>
      <c r="F31" s="51"/>
      <c r="G31" s="49"/>
    </row>
    <row r="32" spans="1:7" ht="27.75" hidden="1" customHeight="1" x14ac:dyDescent="0.25">
      <c r="A32" s="301"/>
      <c r="B32" s="302"/>
      <c r="C32" s="303"/>
      <c r="D32" s="48"/>
      <c r="E32" s="51"/>
      <c r="F32" s="51"/>
      <c r="G32" s="49"/>
    </row>
    <row r="33" spans="1:7" ht="45" hidden="1" customHeight="1" x14ac:dyDescent="0.25">
      <c r="A33" s="301"/>
      <c r="B33" s="302"/>
      <c r="C33" s="303"/>
      <c r="D33" s="48"/>
      <c r="E33" s="51"/>
      <c r="F33" s="51"/>
      <c r="G33" s="49"/>
    </row>
    <row r="34" spans="1:7" ht="27" hidden="1" customHeight="1" x14ac:dyDescent="0.25">
      <c r="A34" s="301"/>
      <c r="B34" s="302"/>
      <c r="C34" s="303"/>
      <c r="D34" s="48"/>
      <c r="E34" s="51"/>
      <c r="F34" s="51"/>
      <c r="G34" s="49"/>
    </row>
    <row r="35" spans="1:7" ht="27.6" hidden="1" customHeight="1" x14ac:dyDescent="0.25">
      <c r="A35" s="301"/>
      <c r="B35" s="302"/>
      <c r="C35" s="303"/>
      <c r="D35" s="48"/>
      <c r="E35" s="51"/>
      <c r="F35" s="51"/>
      <c r="G35" s="49"/>
    </row>
    <row r="36" spans="1:7" hidden="1" x14ac:dyDescent="0.25">
      <c r="A36" s="301"/>
      <c r="B36" s="302"/>
      <c r="C36" s="303"/>
      <c r="D36" s="48"/>
      <c r="E36" s="51"/>
      <c r="F36" s="51"/>
      <c r="G36" s="49"/>
    </row>
  </sheetData>
  <mergeCells count="17">
    <mergeCell ref="A2:G2"/>
    <mergeCell ref="A4:B5"/>
    <mergeCell ref="C4:C6"/>
    <mergeCell ref="D4:D6"/>
    <mergeCell ref="E4:F4"/>
    <mergeCell ref="G4:G6"/>
    <mergeCell ref="E5:E6"/>
    <mergeCell ref="F5:F6"/>
    <mergeCell ref="A27:A36"/>
    <mergeCell ref="B27:B36"/>
    <mergeCell ref="C27:C36"/>
    <mergeCell ref="A7:A16"/>
    <mergeCell ref="B7:B16"/>
    <mergeCell ref="C7:C16"/>
    <mergeCell ref="A17:A26"/>
    <mergeCell ref="B17:B26"/>
    <mergeCell ref="C17:C2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K32"/>
  <sheetViews>
    <sheetView view="pageBreakPreview" zoomScale="90" zoomScaleNormal="70" zoomScaleSheetLayoutView="90" workbookViewId="0">
      <pane xSplit="4" ySplit="4" topLeftCell="E21" activePane="bottomRight" state="frozen"/>
      <selection pane="topRight" activeCell="E1" sqref="E1"/>
      <selection pane="bottomLeft" activeCell="A5" sqref="A5"/>
      <selection pane="bottomRight" activeCell="J21" sqref="J21"/>
    </sheetView>
  </sheetViews>
  <sheetFormatPr defaultRowHeight="15" x14ac:dyDescent="0.25"/>
  <cols>
    <col min="1" max="1" width="5.140625" customWidth="1"/>
    <col min="2" max="2" width="5.42578125" customWidth="1"/>
    <col min="3" max="3" width="5" customWidth="1"/>
    <col min="4" max="4" width="4.28515625" customWidth="1"/>
    <col min="5" max="5" width="51" customWidth="1"/>
    <col min="6" max="6" width="27.7109375" customWidth="1"/>
    <col min="7" max="7" width="11.85546875" style="42" customWidth="1"/>
    <col min="8" max="8" width="11.7109375" style="43" customWidth="1"/>
    <col min="9" max="9" width="43.28515625" style="37" customWidth="1"/>
    <col min="10" max="10" width="57.85546875" style="37" customWidth="1"/>
    <col min="11" max="11" width="32" style="152" customWidth="1"/>
  </cols>
  <sheetData>
    <row r="1" spans="1:11" s="29" customFormat="1" ht="38.450000000000003" customHeight="1" x14ac:dyDescent="0.25">
      <c r="A1" s="321" t="s">
        <v>176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</row>
    <row r="2" spans="1:11" s="29" customFormat="1" ht="2.4500000000000002" hidden="1" customHeight="1" x14ac:dyDescent="0.25">
      <c r="G2" s="42"/>
      <c r="H2" s="43"/>
      <c r="I2" s="37"/>
      <c r="J2" s="37"/>
      <c r="K2" s="152"/>
    </row>
    <row r="3" spans="1:11" s="105" customFormat="1" ht="38.450000000000003" customHeight="1" x14ac:dyDescent="0.2">
      <c r="A3" s="328" t="s">
        <v>9</v>
      </c>
      <c r="B3" s="328"/>
      <c r="C3" s="328"/>
      <c r="D3" s="328"/>
      <c r="E3" s="329" t="s">
        <v>41</v>
      </c>
      <c r="F3" s="328" t="s">
        <v>11</v>
      </c>
      <c r="G3" s="332" t="s">
        <v>79</v>
      </c>
      <c r="H3" s="317" t="s">
        <v>80</v>
      </c>
      <c r="I3" s="323" t="s">
        <v>42</v>
      </c>
      <c r="J3" s="325" t="s">
        <v>43</v>
      </c>
      <c r="K3" s="326" t="s">
        <v>44</v>
      </c>
    </row>
    <row r="4" spans="1:11" s="105" customFormat="1" ht="14.45" customHeight="1" x14ac:dyDescent="0.2">
      <c r="A4" s="97" t="s">
        <v>15</v>
      </c>
      <c r="B4" s="97" t="s">
        <v>16</v>
      </c>
      <c r="C4" s="97" t="s">
        <v>17</v>
      </c>
      <c r="D4" s="97" t="s">
        <v>18</v>
      </c>
      <c r="E4" s="330"/>
      <c r="F4" s="331"/>
      <c r="G4" s="332"/>
      <c r="H4" s="317"/>
      <c r="I4" s="324"/>
      <c r="J4" s="325"/>
      <c r="K4" s="327"/>
    </row>
    <row r="5" spans="1:11" s="29" customFormat="1" ht="30.75" customHeight="1" x14ac:dyDescent="0.25">
      <c r="A5" s="100" t="s">
        <v>104</v>
      </c>
      <c r="B5" s="94"/>
      <c r="C5" s="96"/>
      <c r="D5" s="96"/>
      <c r="E5" s="318" t="s">
        <v>112</v>
      </c>
      <c r="F5" s="319"/>
      <c r="G5" s="319"/>
      <c r="H5" s="319"/>
      <c r="I5" s="319"/>
      <c r="J5" s="319"/>
      <c r="K5" s="320"/>
    </row>
    <row r="6" spans="1:11" ht="28.5" hidden="1" customHeight="1" x14ac:dyDescent="0.25">
      <c r="A6" s="212"/>
      <c r="B6" s="213"/>
      <c r="C6" s="213"/>
      <c r="D6" s="213"/>
      <c r="E6" s="318"/>
      <c r="F6" s="319"/>
      <c r="G6" s="319"/>
      <c r="H6" s="319"/>
      <c r="I6" s="319"/>
      <c r="J6" s="319"/>
      <c r="K6" s="320"/>
    </row>
    <row r="7" spans="1:11" ht="54.75" customHeight="1" x14ac:dyDescent="0.25">
      <c r="A7" s="100" t="s">
        <v>104</v>
      </c>
      <c r="B7" s="94">
        <v>0</v>
      </c>
      <c r="C7" s="100" t="s">
        <v>82</v>
      </c>
      <c r="D7" s="94"/>
      <c r="E7" s="207" t="s">
        <v>113</v>
      </c>
      <c r="F7" s="93"/>
      <c r="G7" s="93"/>
      <c r="H7" s="41"/>
      <c r="I7" s="216"/>
      <c r="J7" s="36"/>
      <c r="K7" s="153"/>
    </row>
    <row r="8" spans="1:11" ht="74.25" customHeight="1" x14ac:dyDescent="0.25">
      <c r="A8" s="101" t="s">
        <v>104</v>
      </c>
      <c r="B8" s="93">
        <v>0</v>
      </c>
      <c r="C8" s="101" t="s">
        <v>82</v>
      </c>
      <c r="D8" s="93">
        <v>1</v>
      </c>
      <c r="E8" s="93" t="s">
        <v>114</v>
      </c>
      <c r="F8" s="93" t="s">
        <v>115</v>
      </c>
      <c r="G8" s="93" t="str">
        <f>$G$19</f>
        <v>2022 - 2026 годы</v>
      </c>
      <c r="H8" s="41" t="s">
        <v>175</v>
      </c>
      <c r="I8" s="93" t="s">
        <v>134</v>
      </c>
      <c r="J8" s="231"/>
      <c r="K8" s="154"/>
    </row>
    <row r="9" spans="1:11" ht="102.75" customHeight="1" x14ac:dyDescent="0.25">
      <c r="A9" s="101" t="s">
        <v>104</v>
      </c>
      <c r="B9" s="93">
        <v>0</v>
      </c>
      <c r="C9" s="101" t="s">
        <v>82</v>
      </c>
      <c r="D9" s="93">
        <v>2</v>
      </c>
      <c r="E9" s="204" t="s">
        <v>116</v>
      </c>
      <c r="F9" s="93" t="s">
        <v>117</v>
      </c>
      <c r="G9" s="93" t="str">
        <f>$G$19</f>
        <v>2022 - 2026 годы</v>
      </c>
      <c r="H9" s="41" t="s">
        <v>175</v>
      </c>
      <c r="I9" s="93" t="s">
        <v>135</v>
      </c>
      <c r="J9" s="217" t="s">
        <v>178</v>
      </c>
      <c r="K9" s="153"/>
    </row>
    <row r="10" spans="1:11" ht="175.5" customHeight="1" x14ac:dyDescent="0.25">
      <c r="A10" s="101" t="s">
        <v>104</v>
      </c>
      <c r="B10" s="93">
        <v>0</v>
      </c>
      <c r="C10" s="101" t="s">
        <v>82</v>
      </c>
      <c r="D10" s="93">
        <v>3</v>
      </c>
      <c r="E10" s="93" t="s">
        <v>118</v>
      </c>
      <c r="F10" s="93" t="s">
        <v>119</v>
      </c>
      <c r="G10" s="93" t="str">
        <f>$G$19</f>
        <v>2022 - 2026 годы</v>
      </c>
      <c r="H10" s="41" t="s">
        <v>175</v>
      </c>
      <c r="I10" s="93" t="s">
        <v>136</v>
      </c>
      <c r="J10" s="218" t="s">
        <v>157</v>
      </c>
      <c r="K10" s="151"/>
    </row>
    <row r="11" spans="1:11" ht="146.25" customHeight="1" x14ac:dyDescent="0.25">
      <c r="A11" s="101" t="s">
        <v>104</v>
      </c>
      <c r="B11" s="93">
        <v>0</v>
      </c>
      <c r="C11" s="101" t="s">
        <v>82</v>
      </c>
      <c r="D11" s="93">
        <v>4</v>
      </c>
      <c r="E11" s="93" t="s">
        <v>120</v>
      </c>
      <c r="F11" s="93" t="s">
        <v>121</v>
      </c>
      <c r="G11" s="93" t="str">
        <f>$G$19</f>
        <v>2022 - 2026 годы</v>
      </c>
      <c r="H11" s="41" t="s">
        <v>175</v>
      </c>
      <c r="I11" s="93" t="s">
        <v>137</v>
      </c>
      <c r="J11" s="219" t="s">
        <v>158</v>
      </c>
      <c r="K11" s="153"/>
    </row>
    <row r="12" spans="1:11" ht="186.75" customHeight="1" x14ac:dyDescent="0.25">
      <c r="A12" s="101" t="s">
        <v>104</v>
      </c>
      <c r="B12" s="93">
        <v>0</v>
      </c>
      <c r="C12" s="101" t="s">
        <v>82</v>
      </c>
      <c r="D12" s="93">
        <v>5</v>
      </c>
      <c r="E12" s="93" t="s">
        <v>122</v>
      </c>
      <c r="F12" s="93" t="s">
        <v>123</v>
      </c>
      <c r="G12" s="93" t="str">
        <f>$G$19</f>
        <v>2022 - 2026 годы</v>
      </c>
      <c r="H12" s="41" t="s">
        <v>175</v>
      </c>
      <c r="I12" s="93" t="s">
        <v>139</v>
      </c>
      <c r="J12" s="220" t="s">
        <v>179</v>
      </c>
      <c r="K12" s="153"/>
    </row>
    <row r="13" spans="1:11" ht="199.5" customHeight="1" x14ac:dyDescent="0.25">
      <c r="A13" s="101" t="s">
        <v>104</v>
      </c>
      <c r="B13" s="93">
        <v>0</v>
      </c>
      <c r="C13" s="101" t="s">
        <v>82</v>
      </c>
      <c r="D13" s="93">
        <v>6</v>
      </c>
      <c r="E13" s="93" t="s">
        <v>124</v>
      </c>
      <c r="F13" s="204" t="s">
        <v>125</v>
      </c>
      <c r="G13" s="93" t="s">
        <v>97</v>
      </c>
      <c r="H13" s="41" t="s">
        <v>175</v>
      </c>
      <c r="I13" s="93" t="s">
        <v>140</v>
      </c>
      <c r="J13" s="221" t="s">
        <v>164</v>
      </c>
      <c r="K13" s="153"/>
    </row>
    <row r="14" spans="1:11" ht="50.25" customHeight="1" x14ac:dyDescent="0.25">
      <c r="A14" s="100" t="s">
        <v>104</v>
      </c>
      <c r="B14" s="94">
        <v>0</v>
      </c>
      <c r="C14" s="100" t="s">
        <v>83</v>
      </c>
      <c r="D14" s="94"/>
      <c r="E14" s="207" t="s">
        <v>109</v>
      </c>
      <c r="F14" s="94"/>
      <c r="G14" s="94"/>
      <c r="H14" s="208"/>
      <c r="I14" s="93"/>
      <c r="J14" s="222"/>
      <c r="K14" s="205"/>
    </row>
    <row r="15" spans="1:11" ht="255.75" customHeight="1" x14ac:dyDescent="0.25">
      <c r="A15" s="101" t="s">
        <v>104</v>
      </c>
      <c r="B15" s="93">
        <v>0</v>
      </c>
      <c r="C15" s="101" t="s">
        <v>83</v>
      </c>
      <c r="D15" s="93">
        <v>1</v>
      </c>
      <c r="E15" s="93" t="s">
        <v>126</v>
      </c>
      <c r="F15" s="93" t="s">
        <v>127</v>
      </c>
      <c r="G15" s="93" t="s">
        <v>97</v>
      </c>
      <c r="H15" s="41" t="s">
        <v>98</v>
      </c>
      <c r="I15" s="41" t="s">
        <v>136</v>
      </c>
      <c r="J15" s="217" t="s">
        <v>180</v>
      </c>
      <c r="K15" s="72"/>
    </row>
    <row r="16" spans="1:11" ht="162" customHeight="1" x14ac:dyDescent="0.25">
      <c r="A16" s="101" t="s">
        <v>104</v>
      </c>
      <c r="B16" s="93">
        <v>0</v>
      </c>
      <c r="C16" s="101" t="s">
        <v>83</v>
      </c>
      <c r="D16" s="93">
        <v>2</v>
      </c>
      <c r="E16" s="93" t="s">
        <v>128</v>
      </c>
      <c r="F16" s="93" t="s">
        <v>129</v>
      </c>
      <c r="G16" s="93" t="str">
        <f>$G$19</f>
        <v>2022 - 2026 годы</v>
      </c>
      <c r="H16" s="41" t="s">
        <v>98</v>
      </c>
      <c r="I16" s="41" t="s">
        <v>138</v>
      </c>
      <c r="J16" s="211" t="s">
        <v>159</v>
      </c>
      <c r="K16" s="160"/>
    </row>
    <row r="17" spans="1:11" s="29" customFormat="1" ht="289.5" customHeight="1" x14ac:dyDescent="0.25">
      <c r="A17" s="101" t="s">
        <v>104</v>
      </c>
      <c r="B17" s="93">
        <v>0</v>
      </c>
      <c r="C17" s="101" t="s">
        <v>83</v>
      </c>
      <c r="D17" s="93">
        <v>3</v>
      </c>
      <c r="E17" s="93" t="s">
        <v>130</v>
      </c>
      <c r="F17" s="93" t="s">
        <v>123</v>
      </c>
      <c r="G17" s="93" t="str">
        <f>$G$19</f>
        <v>2022 - 2026 годы</v>
      </c>
      <c r="H17" s="41" t="s">
        <v>175</v>
      </c>
      <c r="I17" s="93" t="s">
        <v>137</v>
      </c>
      <c r="J17" s="217" t="s">
        <v>160</v>
      </c>
      <c r="K17" s="153"/>
    </row>
    <row r="18" spans="1:11" s="29" customFormat="1" ht="113.25" customHeight="1" x14ac:dyDescent="0.25">
      <c r="A18" s="101" t="s">
        <v>104</v>
      </c>
      <c r="B18" s="93">
        <v>0</v>
      </c>
      <c r="C18" s="101" t="s">
        <v>83</v>
      </c>
      <c r="D18" s="93">
        <v>4</v>
      </c>
      <c r="E18" s="93" t="s">
        <v>131</v>
      </c>
      <c r="F18" s="93" t="s">
        <v>132</v>
      </c>
      <c r="G18" s="93" t="str">
        <f>$G$19</f>
        <v>2022 - 2026 годы</v>
      </c>
      <c r="H18" s="41" t="s">
        <v>175</v>
      </c>
      <c r="I18" s="41" t="s">
        <v>141</v>
      </c>
      <c r="J18" s="159" t="s">
        <v>155</v>
      </c>
      <c r="K18" s="153"/>
    </row>
    <row r="19" spans="1:11" ht="186" customHeight="1" x14ac:dyDescent="0.25">
      <c r="A19" s="101" t="s">
        <v>104</v>
      </c>
      <c r="B19" s="93">
        <v>0</v>
      </c>
      <c r="C19" s="101" t="s">
        <v>83</v>
      </c>
      <c r="D19" s="93">
        <v>5</v>
      </c>
      <c r="E19" s="93" t="s">
        <v>110</v>
      </c>
      <c r="F19" s="93" t="s">
        <v>133</v>
      </c>
      <c r="G19" s="93" t="s">
        <v>174</v>
      </c>
      <c r="H19" s="41" t="s">
        <v>175</v>
      </c>
      <c r="I19" s="41" t="s">
        <v>142</v>
      </c>
      <c r="J19" s="223" t="s">
        <v>156</v>
      </c>
      <c r="K19" s="73"/>
    </row>
    <row r="20" spans="1:11" ht="31.15" hidden="1" customHeight="1" x14ac:dyDescent="0.25">
      <c r="A20" s="214"/>
      <c r="B20" s="215"/>
      <c r="C20" s="101"/>
      <c r="D20" s="206"/>
      <c r="E20" s="322"/>
      <c r="F20" s="322"/>
      <c r="G20" s="322"/>
      <c r="H20" s="322"/>
      <c r="I20" s="322"/>
      <c r="J20" s="322"/>
      <c r="K20" s="322"/>
    </row>
    <row r="21" spans="1:11" ht="154.5" customHeight="1" x14ac:dyDescent="0.25">
      <c r="A21" s="101" t="s">
        <v>104</v>
      </c>
      <c r="B21" s="93">
        <v>0</v>
      </c>
      <c r="C21" s="101" t="s">
        <v>83</v>
      </c>
      <c r="D21" s="93">
        <v>6</v>
      </c>
      <c r="E21" s="239" t="s">
        <v>171</v>
      </c>
      <c r="F21" s="93" t="s">
        <v>173</v>
      </c>
      <c r="G21" s="93" t="str">
        <f>$G$19</f>
        <v>2022 - 2026 годы</v>
      </c>
      <c r="H21" s="104" t="s">
        <v>175</v>
      </c>
      <c r="I21" s="41" t="s">
        <v>177</v>
      </c>
      <c r="J21" s="240" t="s">
        <v>182</v>
      </c>
      <c r="K21" s="73"/>
    </row>
    <row r="22" spans="1:11" ht="164.25" hidden="1" customHeight="1" x14ac:dyDescent="0.25">
      <c r="A22" s="101"/>
      <c r="B22" s="93"/>
      <c r="C22" s="101"/>
      <c r="D22" s="93"/>
      <c r="E22" s="31"/>
      <c r="F22" s="93" t="s">
        <v>172</v>
      </c>
      <c r="G22" s="93"/>
      <c r="H22" s="104"/>
      <c r="I22" s="95"/>
      <c r="J22" s="86"/>
      <c r="K22" s="73"/>
    </row>
    <row r="23" spans="1:11" ht="204.75" hidden="1" customHeight="1" x14ac:dyDescent="0.25">
      <c r="A23" s="101"/>
      <c r="B23" s="93"/>
      <c r="C23" s="101"/>
      <c r="D23" s="93"/>
      <c r="E23" s="102"/>
      <c r="F23" s="93"/>
      <c r="G23" s="93"/>
      <c r="H23" s="104"/>
      <c r="I23" s="95"/>
      <c r="J23" s="86"/>
      <c r="K23" s="73"/>
    </row>
    <row r="24" spans="1:11" ht="15.75" hidden="1" x14ac:dyDescent="0.25">
      <c r="A24" s="101"/>
      <c r="B24" s="93"/>
      <c r="C24" s="101"/>
      <c r="D24" s="93"/>
      <c r="E24" s="103"/>
      <c r="F24" s="93"/>
      <c r="G24" s="93"/>
      <c r="H24" s="104"/>
      <c r="I24" s="95"/>
      <c r="J24" s="86"/>
      <c r="K24" s="73"/>
    </row>
    <row r="25" spans="1:11" s="165" customFormat="1" ht="15.75" hidden="1" x14ac:dyDescent="0.25">
      <c r="A25" s="101"/>
      <c r="B25" s="93"/>
      <c r="C25" s="101"/>
      <c r="D25" s="93"/>
      <c r="E25" s="103"/>
      <c r="F25" s="93"/>
      <c r="G25" s="93"/>
      <c r="H25" s="104"/>
      <c r="I25" s="95"/>
      <c r="J25" s="86"/>
      <c r="K25" s="73"/>
    </row>
    <row r="26" spans="1:11" s="165" customFormat="1" ht="222" hidden="1" customHeight="1" x14ac:dyDescent="0.25">
      <c r="A26" s="101"/>
      <c r="B26" s="93"/>
      <c r="C26" s="101"/>
      <c r="D26" s="93"/>
      <c r="E26" s="102"/>
      <c r="F26" s="93"/>
      <c r="G26" s="93"/>
      <c r="H26" s="104"/>
      <c r="I26" s="95"/>
      <c r="J26" s="86"/>
      <c r="K26" s="73"/>
    </row>
    <row r="27" spans="1:11" s="165" customFormat="1" ht="15.75" hidden="1" x14ac:dyDescent="0.25">
      <c r="A27" s="101"/>
      <c r="B27" s="93"/>
      <c r="C27" s="101"/>
      <c r="D27" s="93"/>
      <c r="E27" s="166"/>
      <c r="F27" s="93"/>
      <c r="G27" s="93"/>
      <c r="H27" s="104"/>
      <c r="I27" s="95"/>
      <c r="J27" s="86"/>
      <c r="K27" s="73"/>
    </row>
    <row r="28" spans="1:11" s="165" customFormat="1" ht="15.75" hidden="1" x14ac:dyDescent="0.25">
      <c r="A28" s="167"/>
      <c r="B28" s="164"/>
      <c r="C28" s="167"/>
      <c r="D28" s="167"/>
      <c r="E28" s="103"/>
      <c r="F28" s="169"/>
      <c r="G28" s="93"/>
      <c r="H28" s="170"/>
      <c r="I28" s="168"/>
      <c r="J28" s="168"/>
      <c r="K28" s="168"/>
    </row>
    <row r="29" spans="1:11" s="165" customFormat="1" ht="23.25" hidden="1" customHeight="1" x14ac:dyDescent="0.25">
      <c r="A29" s="167"/>
      <c r="B29" s="167"/>
      <c r="C29" s="167"/>
      <c r="D29" s="167"/>
      <c r="E29" s="103"/>
      <c r="F29" s="169"/>
      <c r="G29" s="93"/>
      <c r="H29" s="170"/>
      <c r="I29" s="72"/>
      <c r="J29" s="195"/>
      <c r="K29" s="168"/>
    </row>
    <row r="30" spans="1:11" hidden="1" x14ac:dyDescent="0.25"/>
    <row r="31" spans="1:11" hidden="1" x14ac:dyDescent="0.25"/>
    <row r="32" spans="1:11" ht="27.75" customHeight="1" x14ac:dyDescent="0.25"/>
  </sheetData>
  <mergeCells count="12">
    <mergeCell ref="H3:H4"/>
    <mergeCell ref="E5:K5"/>
    <mergeCell ref="A1:K1"/>
    <mergeCell ref="E6:K6"/>
    <mergeCell ref="E20:K20"/>
    <mergeCell ref="I3:I4"/>
    <mergeCell ref="J3:J4"/>
    <mergeCell ref="K3:K4"/>
    <mergeCell ref="A3:D3"/>
    <mergeCell ref="E3:E4"/>
    <mergeCell ref="F3:F4"/>
    <mergeCell ref="G3:G4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rowBreaks count="1" manualBreakCount="1">
    <brk id="1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view="pageBreakPreview" zoomScale="130" zoomScaleSheetLayoutView="130" workbookViewId="0">
      <selection activeCell="F5" sqref="F5:F6"/>
    </sheetView>
  </sheetViews>
  <sheetFormatPr defaultRowHeight="15" x14ac:dyDescent="0.25"/>
  <cols>
    <col min="11" max="11" width="11.5703125" customWidth="1"/>
  </cols>
  <sheetData>
    <row r="2" spans="1:13" ht="50.45" customHeight="1" x14ac:dyDescent="0.25">
      <c r="A2" s="341" t="s">
        <v>165</v>
      </c>
      <c r="B2" s="341"/>
      <c r="C2" s="341"/>
      <c r="D2" s="341"/>
      <c r="E2" s="341"/>
      <c r="F2" s="341"/>
      <c r="G2" s="341"/>
      <c r="H2" s="341"/>
      <c r="I2" s="341"/>
      <c r="J2" s="341"/>
      <c r="K2" s="341"/>
      <c r="L2" s="341"/>
      <c r="M2" s="341"/>
    </row>
    <row r="3" spans="1:13" x14ac:dyDescent="0.25">
      <c r="A3" s="19"/>
      <c r="B3" s="19"/>
      <c r="C3" s="19"/>
      <c r="D3" s="20"/>
      <c r="E3" s="20"/>
      <c r="F3" s="20"/>
      <c r="G3" s="20"/>
      <c r="H3" s="20"/>
      <c r="I3" s="20"/>
      <c r="J3" s="20"/>
      <c r="K3" s="20"/>
      <c r="L3" s="18"/>
      <c r="M3" s="18"/>
    </row>
    <row r="4" spans="1:13" ht="60" customHeight="1" x14ac:dyDescent="0.25">
      <c r="A4" s="342" t="s">
        <v>9</v>
      </c>
      <c r="B4" s="343"/>
      <c r="C4" s="342" t="s">
        <v>45</v>
      </c>
      <c r="D4" s="337" t="s">
        <v>46</v>
      </c>
      <c r="E4" s="344" t="s">
        <v>47</v>
      </c>
      <c r="F4" s="346" t="s">
        <v>48</v>
      </c>
      <c r="G4" s="347"/>
      <c r="H4" s="348"/>
      <c r="I4" s="346" t="s">
        <v>102</v>
      </c>
      <c r="J4" s="349"/>
      <c r="K4" s="350"/>
      <c r="L4" s="351" t="s">
        <v>14</v>
      </c>
      <c r="M4" s="352"/>
    </row>
    <row r="5" spans="1:13" ht="25.9" customHeight="1" x14ac:dyDescent="0.25">
      <c r="A5" s="343"/>
      <c r="B5" s="343"/>
      <c r="C5" s="343"/>
      <c r="D5" s="343"/>
      <c r="E5" s="345"/>
      <c r="F5" s="337" t="s">
        <v>49</v>
      </c>
      <c r="G5" s="337" t="s">
        <v>50</v>
      </c>
      <c r="H5" s="337" t="s">
        <v>51</v>
      </c>
      <c r="I5" s="337" t="s">
        <v>24</v>
      </c>
      <c r="J5" s="337" t="s">
        <v>52</v>
      </c>
      <c r="K5" s="337" t="s">
        <v>53</v>
      </c>
      <c r="L5" s="338" t="s">
        <v>54</v>
      </c>
      <c r="M5" s="339" t="s">
        <v>26</v>
      </c>
    </row>
    <row r="6" spans="1:13" ht="24.6" customHeight="1" x14ac:dyDescent="0.25">
      <c r="A6" s="21" t="s">
        <v>15</v>
      </c>
      <c r="B6" s="21" t="s">
        <v>16</v>
      </c>
      <c r="C6" s="343"/>
      <c r="D6" s="343"/>
      <c r="E6" s="340"/>
      <c r="F6" s="337"/>
      <c r="G6" s="337"/>
      <c r="H6" s="337"/>
      <c r="I6" s="337"/>
      <c r="J6" s="337"/>
      <c r="K6" s="337"/>
      <c r="L6" s="338"/>
      <c r="M6" s="340"/>
    </row>
    <row r="7" spans="1:13" ht="39.6" customHeight="1" x14ac:dyDescent="0.25">
      <c r="A7" s="22" t="s">
        <v>104</v>
      </c>
      <c r="B7" s="22"/>
      <c r="C7" s="333" t="s">
        <v>103</v>
      </c>
      <c r="D7" s="334"/>
      <c r="E7" s="334"/>
      <c r="F7" s="334"/>
      <c r="G7" s="334"/>
      <c r="H7" s="334"/>
      <c r="I7" s="334"/>
      <c r="J7" s="334"/>
      <c r="K7" s="334"/>
      <c r="L7" s="334"/>
      <c r="M7" s="335"/>
    </row>
    <row r="9" spans="1:13" x14ac:dyDescent="0.25">
      <c r="A9" s="336" t="s">
        <v>55</v>
      </c>
      <c r="B9" s="336"/>
      <c r="C9" s="336"/>
      <c r="D9" s="336"/>
      <c r="E9" s="336"/>
      <c r="F9" s="336"/>
      <c r="G9" s="336"/>
      <c r="H9" s="336"/>
      <c r="I9" s="336"/>
      <c r="J9" s="336"/>
      <c r="K9" s="336"/>
      <c r="L9" s="336"/>
      <c r="M9" s="336"/>
    </row>
  </sheetData>
  <mergeCells count="18">
    <mergeCell ref="A2:M2"/>
    <mergeCell ref="A4:B5"/>
    <mergeCell ref="C4:C6"/>
    <mergeCell ref="D4:D6"/>
    <mergeCell ref="E4:E6"/>
    <mergeCell ref="F4:H4"/>
    <mergeCell ref="I4:K4"/>
    <mergeCell ref="L4:M4"/>
    <mergeCell ref="F5:F6"/>
    <mergeCell ref="G5:G6"/>
    <mergeCell ref="C7:M7"/>
    <mergeCell ref="A9:M9"/>
    <mergeCell ref="H5:H6"/>
    <mergeCell ref="I5:I6"/>
    <mergeCell ref="J5:J6"/>
    <mergeCell ref="K5:K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L21"/>
  <sheetViews>
    <sheetView view="pageBreakPreview" zoomScale="110" zoomScaleSheetLayoutView="110" workbookViewId="0">
      <pane ySplit="5" topLeftCell="A6" activePane="bottomLeft" state="frozen"/>
      <selection pane="bottomLeft" activeCell="H12" sqref="H12"/>
    </sheetView>
  </sheetViews>
  <sheetFormatPr defaultRowHeight="11.25" x14ac:dyDescent="0.2"/>
  <cols>
    <col min="1" max="1" width="4.7109375" style="127" customWidth="1"/>
    <col min="2" max="2" width="4.5703125" style="127" customWidth="1"/>
    <col min="3" max="3" width="4.28515625" style="127" customWidth="1"/>
    <col min="4" max="4" width="30.7109375" style="128" customWidth="1"/>
    <col min="5" max="5" width="8.28515625" style="127" customWidth="1"/>
    <col min="6" max="6" width="8.85546875" style="129" customWidth="1"/>
    <col min="7" max="7" width="9.140625" style="129"/>
    <col min="8" max="8" width="9.5703125" style="129" customWidth="1"/>
    <col min="9" max="9" width="10.140625" style="129" customWidth="1"/>
    <col min="10" max="10" width="6.5703125" style="129" customWidth="1"/>
    <col min="11" max="11" width="7.28515625" style="129" customWidth="1"/>
    <col min="12" max="12" width="39.5703125" style="130" customWidth="1"/>
    <col min="13" max="16384" width="9.140625" style="127"/>
  </cols>
  <sheetData>
    <row r="1" spans="1:12" ht="9.75" customHeight="1" x14ac:dyDescent="0.2"/>
    <row r="2" spans="1:12" ht="30.75" customHeight="1" x14ac:dyDescent="0.2">
      <c r="A2" s="356" t="s">
        <v>166</v>
      </c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</row>
    <row r="3" spans="1:12" ht="6" customHeight="1" x14ac:dyDescent="0.2">
      <c r="A3" s="131"/>
      <c r="B3" s="132"/>
      <c r="C3" s="132"/>
      <c r="D3" s="133"/>
      <c r="E3" s="132"/>
      <c r="F3" s="134"/>
      <c r="G3" s="134"/>
      <c r="H3" s="134"/>
      <c r="I3" s="134"/>
      <c r="J3" s="134"/>
      <c r="K3" s="134"/>
    </row>
    <row r="4" spans="1:12" ht="27.6" customHeight="1" x14ac:dyDescent="0.2">
      <c r="A4" s="357" t="s">
        <v>56</v>
      </c>
      <c r="B4" s="358"/>
      <c r="C4" s="361" t="s">
        <v>57</v>
      </c>
      <c r="D4" s="361" t="s">
        <v>58</v>
      </c>
      <c r="E4" s="361" t="s">
        <v>47</v>
      </c>
      <c r="F4" s="363" t="s">
        <v>59</v>
      </c>
      <c r="G4" s="364"/>
      <c r="H4" s="365"/>
      <c r="I4" s="366" t="s">
        <v>60</v>
      </c>
      <c r="J4" s="366" t="s">
        <v>61</v>
      </c>
      <c r="K4" s="366" t="s">
        <v>62</v>
      </c>
      <c r="L4" s="368" t="s">
        <v>63</v>
      </c>
    </row>
    <row r="5" spans="1:12" ht="71.25" customHeight="1" x14ac:dyDescent="0.2">
      <c r="A5" s="359"/>
      <c r="B5" s="360"/>
      <c r="C5" s="362"/>
      <c r="D5" s="362"/>
      <c r="E5" s="362"/>
      <c r="F5" s="366" t="s">
        <v>167</v>
      </c>
      <c r="G5" s="366" t="s">
        <v>168</v>
      </c>
      <c r="H5" s="366" t="s">
        <v>181</v>
      </c>
      <c r="I5" s="367"/>
      <c r="J5" s="367"/>
      <c r="K5" s="367"/>
      <c r="L5" s="369"/>
    </row>
    <row r="6" spans="1:12" ht="21" customHeight="1" x14ac:dyDescent="0.2">
      <c r="A6" s="23" t="s">
        <v>15</v>
      </c>
      <c r="B6" s="125" t="s">
        <v>16</v>
      </c>
      <c r="C6" s="362"/>
      <c r="D6" s="362"/>
      <c r="E6" s="362"/>
      <c r="F6" s="367"/>
      <c r="G6" s="367"/>
      <c r="H6" s="367"/>
      <c r="I6" s="367"/>
      <c r="J6" s="367"/>
      <c r="K6" s="367"/>
      <c r="L6" s="369"/>
    </row>
    <row r="7" spans="1:12" ht="21" customHeight="1" x14ac:dyDescent="0.2">
      <c r="A7" s="135" t="s">
        <v>104</v>
      </c>
      <c r="B7" s="136">
        <v>0</v>
      </c>
      <c r="C7" s="96"/>
      <c r="D7" s="355" t="s">
        <v>87</v>
      </c>
      <c r="E7" s="355"/>
      <c r="F7" s="355"/>
      <c r="G7" s="355"/>
      <c r="H7" s="355"/>
      <c r="I7" s="355"/>
      <c r="J7" s="355"/>
      <c r="K7" s="355"/>
      <c r="L7" s="355"/>
    </row>
    <row r="8" spans="1:12" hidden="1" x14ac:dyDescent="0.2">
      <c r="A8" s="135"/>
      <c r="B8" s="136"/>
      <c r="C8" s="137"/>
      <c r="D8" s="353"/>
      <c r="E8" s="353"/>
      <c r="F8" s="353"/>
      <c r="G8" s="353"/>
      <c r="H8" s="353"/>
      <c r="I8" s="353"/>
      <c r="J8" s="353"/>
      <c r="K8" s="353"/>
      <c r="L8" s="353"/>
    </row>
    <row r="9" spans="1:12" ht="36.75" customHeight="1" x14ac:dyDescent="0.2">
      <c r="A9" s="138" t="s">
        <v>104</v>
      </c>
      <c r="B9" s="138" t="s">
        <v>146</v>
      </c>
      <c r="C9" s="139" t="s">
        <v>88</v>
      </c>
      <c r="D9" s="140" t="s">
        <v>147</v>
      </c>
      <c r="E9" s="209" t="s">
        <v>64</v>
      </c>
      <c r="F9" s="210">
        <v>60</v>
      </c>
      <c r="G9" s="210">
        <v>16</v>
      </c>
      <c r="H9" s="210">
        <v>45</v>
      </c>
      <c r="I9" s="210">
        <f>H9-G9</f>
        <v>29</v>
      </c>
      <c r="J9" s="142">
        <f>H9*100/G9</f>
        <v>281.25</v>
      </c>
      <c r="K9" s="142">
        <f>H9*100/F9</f>
        <v>75</v>
      </c>
      <c r="L9" s="225"/>
    </row>
    <row r="10" spans="1:12" ht="48" customHeight="1" x14ac:dyDescent="0.2">
      <c r="A10" s="138" t="s">
        <v>104</v>
      </c>
      <c r="B10" s="138" t="s">
        <v>146</v>
      </c>
      <c r="C10" s="139" t="s">
        <v>78</v>
      </c>
      <c r="D10" s="140" t="s">
        <v>149</v>
      </c>
      <c r="E10" s="209" t="s">
        <v>64</v>
      </c>
      <c r="F10" s="210">
        <v>30</v>
      </c>
      <c r="G10" s="210">
        <v>20</v>
      </c>
      <c r="H10" s="210">
        <v>21</v>
      </c>
      <c r="I10" s="210">
        <f>H10-G10</f>
        <v>1</v>
      </c>
      <c r="J10" s="142">
        <f>H10*100/G10</f>
        <v>105</v>
      </c>
      <c r="K10" s="142">
        <f t="shared" ref="K10:K12" si="0">H10*100/F10</f>
        <v>70</v>
      </c>
      <c r="L10" s="179"/>
    </row>
    <row r="11" spans="1:12" ht="45.75" customHeight="1" x14ac:dyDescent="0.2">
      <c r="A11" s="138" t="s">
        <v>104</v>
      </c>
      <c r="B11" s="138" t="s">
        <v>146</v>
      </c>
      <c r="C11" s="139" t="s">
        <v>148</v>
      </c>
      <c r="D11" s="140" t="s">
        <v>150</v>
      </c>
      <c r="E11" s="209" t="s">
        <v>64</v>
      </c>
      <c r="F11" s="210">
        <v>0</v>
      </c>
      <c r="G11" s="210">
        <v>350</v>
      </c>
      <c r="H11" s="210">
        <v>0</v>
      </c>
      <c r="I11" s="210">
        <f t="shared" ref="I11:I12" si="1">H11-G11</f>
        <v>-350</v>
      </c>
      <c r="J11" s="142">
        <f t="shared" ref="J11:J12" si="2">H11*100/G11</f>
        <v>0</v>
      </c>
      <c r="K11" s="142" t="e">
        <f t="shared" si="0"/>
        <v>#DIV/0!</v>
      </c>
      <c r="L11" s="179"/>
    </row>
    <row r="12" spans="1:12" ht="47.25" customHeight="1" x14ac:dyDescent="0.2">
      <c r="A12" s="138" t="s">
        <v>104</v>
      </c>
      <c r="B12" s="138" t="s">
        <v>146</v>
      </c>
      <c r="C12" s="139" t="s">
        <v>169</v>
      </c>
      <c r="D12" s="140" t="s">
        <v>170</v>
      </c>
      <c r="E12" s="209" t="s">
        <v>64</v>
      </c>
      <c r="F12" s="210">
        <v>170</v>
      </c>
      <c r="G12" s="210">
        <v>174</v>
      </c>
      <c r="H12" s="210">
        <v>161</v>
      </c>
      <c r="I12" s="210">
        <f t="shared" si="1"/>
        <v>-13</v>
      </c>
      <c r="J12" s="142">
        <f t="shared" si="2"/>
        <v>92.52873563218391</v>
      </c>
      <c r="K12" s="142">
        <f t="shared" si="0"/>
        <v>94.705882352941174</v>
      </c>
      <c r="L12" s="179"/>
    </row>
    <row r="13" spans="1:12" ht="26.25" hidden="1" customHeight="1" x14ac:dyDescent="0.2">
      <c r="A13" s="138"/>
      <c r="B13" s="138"/>
      <c r="C13" s="139"/>
      <c r="D13" s="140"/>
      <c r="E13" s="141"/>
      <c r="F13" s="142"/>
      <c r="G13" s="142"/>
      <c r="H13" s="142"/>
      <c r="I13" s="142"/>
      <c r="J13" s="142"/>
      <c r="K13" s="142"/>
      <c r="L13" s="179"/>
    </row>
    <row r="14" spans="1:12" ht="24.75" hidden="1" customHeight="1" x14ac:dyDescent="0.2">
      <c r="A14" s="138"/>
      <c r="B14" s="138"/>
      <c r="C14" s="139"/>
      <c r="D14" s="140"/>
      <c r="E14" s="141"/>
      <c r="F14" s="142"/>
      <c r="G14" s="142"/>
      <c r="H14" s="142"/>
      <c r="I14" s="142"/>
      <c r="J14" s="142"/>
      <c r="K14" s="142"/>
      <c r="L14" s="180"/>
    </row>
    <row r="15" spans="1:12" ht="34.5" hidden="1" customHeight="1" x14ac:dyDescent="0.2">
      <c r="A15" s="138"/>
      <c r="B15" s="138"/>
      <c r="C15" s="139"/>
      <c r="D15" s="140"/>
      <c r="E15" s="141"/>
      <c r="F15" s="142"/>
      <c r="G15" s="142"/>
      <c r="H15" s="142"/>
      <c r="I15" s="142"/>
      <c r="J15" s="142"/>
      <c r="K15" s="142"/>
      <c r="L15" s="180"/>
    </row>
    <row r="16" spans="1:12" hidden="1" x14ac:dyDescent="0.2">
      <c r="A16" s="138"/>
      <c r="B16" s="138"/>
      <c r="C16" s="139"/>
      <c r="D16" s="140"/>
      <c r="E16" s="141"/>
      <c r="F16" s="142"/>
      <c r="G16" s="142"/>
      <c r="H16" s="142"/>
      <c r="I16" s="142"/>
      <c r="J16" s="142"/>
      <c r="K16" s="142"/>
      <c r="L16" s="180"/>
    </row>
    <row r="17" spans="1:12" ht="36.75" hidden="1" customHeight="1" x14ac:dyDescent="0.2">
      <c r="A17" s="138"/>
      <c r="B17" s="138"/>
      <c r="C17" s="139"/>
      <c r="D17" s="140"/>
      <c r="E17" s="141"/>
      <c r="F17" s="142"/>
      <c r="G17" s="142"/>
      <c r="H17" s="142"/>
      <c r="I17" s="142"/>
      <c r="J17" s="142"/>
      <c r="K17" s="142"/>
      <c r="L17" s="180"/>
    </row>
    <row r="18" spans="1:12" ht="23.25" hidden="1" customHeight="1" x14ac:dyDescent="0.2">
      <c r="A18" s="138"/>
      <c r="B18" s="138"/>
      <c r="C18" s="137"/>
      <c r="D18" s="354"/>
      <c r="E18" s="354"/>
      <c r="F18" s="354"/>
      <c r="G18" s="354"/>
      <c r="H18" s="354"/>
      <c r="I18" s="354"/>
      <c r="J18" s="354"/>
      <c r="K18" s="354"/>
      <c r="L18" s="354"/>
    </row>
    <row r="19" spans="1:12" hidden="1" x14ac:dyDescent="0.2">
      <c r="A19" s="138"/>
      <c r="B19" s="138"/>
      <c r="C19" s="139"/>
      <c r="D19" s="143"/>
      <c r="E19" s="141"/>
      <c r="F19" s="144"/>
      <c r="G19" s="144"/>
      <c r="H19" s="145"/>
      <c r="I19" s="146"/>
      <c r="J19" s="146"/>
      <c r="K19" s="146"/>
      <c r="L19" s="196"/>
    </row>
    <row r="20" spans="1:12" hidden="1" x14ac:dyDescent="0.2">
      <c r="A20" s="176"/>
      <c r="B20" s="176"/>
      <c r="C20" s="176"/>
      <c r="D20" s="174"/>
      <c r="E20" s="141"/>
      <c r="F20" s="177"/>
      <c r="G20" s="177"/>
      <c r="H20" s="177"/>
      <c r="I20" s="177"/>
      <c r="J20" s="177"/>
      <c r="K20" s="146"/>
      <c r="L20" s="175"/>
    </row>
    <row r="21" spans="1:12" x14ac:dyDescent="0.2">
      <c r="A21" s="233"/>
      <c r="B21" s="233"/>
      <c r="C21" s="233"/>
      <c r="D21" s="234"/>
      <c r="E21" s="235"/>
      <c r="F21" s="236"/>
      <c r="G21" s="236"/>
      <c r="H21" s="236"/>
      <c r="I21" s="236"/>
      <c r="J21" s="236"/>
      <c r="K21" s="237"/>
      <c r="L21" s="238"/>
    </row>
  </sheetData>
  <mergeCells count="16">
    <mergeCell ref="D8:L8"/>
    <mergeCell ref="D18:L18"/>
    <mergeCell ref="D7:L7"/>
    <mergeCell ref="A2:L2"/>
    <mergeCell ref="A4:B5"/>
    <mergeCell ref="C4:C6"/>
    <mergeCell ref="D4:D6"/>
    <mergeCell ref="E4:E6"/>
    <mergeCell ref="F4:H4"/>
    <mergeCell ref="I4:I6"/>
    <mergeCell ref="J4:J6"/>
    <mergeCell ref="K4:K6"/>
    <mergeCell ref="L4:L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"/>
  <sheetViews>
    <sheetView view="pageBreakPreview" zoomScale="110" zoomScaleSheetLayoutView="110" workbookViewId="0">
      <selection activeCell="E29" sqref="E29"/>
    </sheetView>
  </sheetViews>
  <sheetFormatPr defaultRowHeight="15" x14ac:dyDescent="0.25"/>
  <cols>
    <col min="1" max="1" width="7.7109375" customWidth="1"/>
    <col min="2" max="2" width="33.7109375" customWidth="1"/>
    <col min="3" max="3" width="13.5703125" customWidth="1"/>
    <col min="4" max="4" width="14.7109375" customWidth="1"/>
    <col min="5" max="5" width="59.85546875" customWidth="1"/>
  </cols>
  <sheetData>
    <row r="2" spans="1:5" ht="31.9" customHeight="1" x14ac:dyDescent="0.25">
      <c r="A2" s="370" t="s">
        <v>143</v>
      </c>
      <c r="B2" s="370"/>
      <c r="C2" s="370"/>
      <c r="D2" s="370"/>
      <c r="E2" s="370"/>
    </row>
    <row r="3" spans="1:5" ht="15.75" thickBot="1" x14ac:dyDescent="0.3">
      <c r="A3" s="371"/>
      <c r="B3" s="371"/>
      <c r="C3" s="371"/>
      <c r="D3" s="371"/>
      <c r="E3" s="371"/>
    </row>
    <row r="4" spans="1:5" ht="29.25" thickBot="1" x14ac:dyDescent="0.3">
      <c r="A4" s="24" t="s">
        <v>57</v>
      </c>
      <c r="B4" s="25" t="s">
        <v>65</v>
      </c>
      <c r="C4" s="26" t="s">
        <v>66</v>
      </c>
      <c r="D4" s="27" t="s">
        <v>67</v>
      </c>
      <c r="E4" s="28" t="s">
        <v>68</v>
      </c>
    </row>
    <row r="5" spans="1:5" ht="51.75" thickBot="1" x14ac:dyDescent="0.3">
      <c r="A5" s="155">
        <v>1</v>
      </c>
      <c r="B5" s="156" t="s">
        <v>145</v>
      </c>
      <c r="C5" s="157" t="s">
        <v>144</v>
      </c>
      <c r="D5" s="158">
        <v>1756</v>
      </c>
      <c r="E5" s="156" t="s">
        <v>90</v>
      </c>
    </row>
  </sheetData>
  <mergeCells count="2"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90" zoomScaleSheetLayoutView="90" workbookViewId="0">
      <selection activeCell="F6" sqref="F6"/>
    </sheetView>
  </sheetViews>
  <sheetFormatPr defaultRowHeight="15" x14ac:dyDescent="0.25"/>
  <cols>
    <col min="1" max="1" width="5.28515625" customWidth="1"/>
    <col min="2" max="2" width="7.7109375" customWidth="1"/>
    <col min="3" max="3" width="26.7109375" customWidth="1"/>
    <col min="4" max="4" width="20.42578125" customWidth="1"/>
    <col min="5" max="5" width="25.7109375" customWidth="1"/>
    <col min="6" max="6" width="15.85546875" customWidth="1"/>
    <col min="7" max="7" width="17" customWidth="1"/>
    <col min="8" max="8" width="15.28515625" customWidth="1"/>
  </cols>
  <sheetData>
    <row r="2" spans="1:8" ht="29.45" customHeight="1" x14ac:dyDescent="0.25">
      <c r="A2" s="373" t="s">
        <v>151</v>
      </c>
      <c r="B2" s="374"/>
      <c r="C2" s="374"/>
      <c r="D2" s="374"/>
      <c r="E2" s="374"/>
      <c r="F2" s="374"/>
      <c r="G2" s="374"/>
      <c r="H2" s="374"/>
    </row>
    <row r="3" spans="1:8" x14ac:dyDescent="0.25">
      <c r="A3" s="375"/>
      <c r="B3" s="376"/>
      <c r="C3" s="376"/>
      <c r="D3" s="376"/>
      <c r="E3" s="376"/>
      <c r="F3" s="376"/>
      <c r="G3" s="376"/>
      <c r="H3" s="376"/>
    </row>
    <row r="4" spans="1:8" ht="106.5" customHeight="1" x14ac:dyDescent="0.25">
      <c r="A4" s="328" t="s">
        <v>9</v>
      </c>
      <c r="B4" s="328"/>
      <c r="C4" s="372" t="s">
        <v>69</v>
      </c>
      <c r="D4" s="372" t="s">
        <v>70</v>
      </c>
      <c r="E4" s="372" t="s">
        <v>71</v>
      </c>
      <c r="F4" s="69" t="s">
        <v>72</v>
      </c>
      <c r="G4" s="69" t="s">
        <v>73</v>
      </c>
      <c r="H4" s="69" t="s">
        <v>74</v>
      </c>
    </row>
    <row r="5" spans="1:8" x14ac:dyDescent="0.25">
      <c r="A5" s="70" t="s">
        <v>15</v>
      </c>
      <c r="B5" s="70" t="s">
        <v>16</v>
      </c>
      <c r="C5" s="313"/>
      <c r="D5" s="313"/>
      <c r="E5" s="313"/>
      <c r="F5" s="69" t="s">
        <v>75</v>
      </c>
      <c r="G5" s="69" t="s">
        <v>76</v>
      </c>
      <c r="H5" s="69" t="s">
        <v>77</v>
      </c>
    </row>
    <row r="6" spans="1:8" ht="146.25" customHeight="1" x14ac:dyDescent="0.25">
      <c r="A6" s="66">
        <v>16</v>
      </c>
      <c r="B6" s="67"/>
      <c r="C6" s="198" t="s">
        <v>152</v>
      </c>
      <c r="D6" s="372" t="s">
        <v>153</v>
      </c>
      <c r="E6" s="377" t="s">
        <v>154</v>
      </c>
      <c r="F6" s="87">
        <f>'ОЭ свод'!B20</f>
        <v>0</v>
      </c>
      <c r="G6" s="87">
        <f>'ОЭ свод'!C12</f>
        <v>1.2402255183682669</v>
      </c>
      <c r="H6" s="87">
        <f>'ОЭ свод'!A18</f>
        <v>0</v>
      </c>
    </row>
    <row r="7" spans="1:8" ht="57.75" hidden="1" customHeight="1" x14ac:dyDescent="0.25">
      <c r="A7" s="68"/>
      <c r="B7" s="68"/>
      <c r="C7" s="67"/>
      <c r="D7" s="372"/>
      <c r="E7" s="378"/>
      <c r="F7" s="87">
        <f>ОЭПП1!B20</f>
        <v>0</v>
      </c>
      <c r="G7" s="87">
        <f>ОЭПП1!C12</f>
        <v>1.2402255183682669</v>
      </c>
      <c r="H7" s="87">
        <f>ОЭПП1!A18</f>
        <v>0</v>
      </c>
    </row>
    <row r="8" spans="1:8" ht="15.75" hidden="1" thickBot="1" x14ac:dyDescent="0.3">
      <c r="A8" s="68"/>
      <c r="B8" s="68"/>
      <c r="C8" s="67"/>
      <c r="D8" s="372"/>
      <c r="E8" s="379"/>
      <c r="F8" s="192" t="e">
        <f>#REF!</f>
        <v>#REF!</v>
      </c>
      <c r="G8" s="192" t="e">
        <f>#REF!</f>
        <v>#REF!</v>
      </c>
      <c r="H8" s="192" t="e">
        <f>#REF!</f>
        <v>#REF!</v>
      </c>
    </row>
  </sheetData>
  <mergeCells count="8">
    <mergeCell ref="D6:D8"/>
    <mergeCell ref="A2:H2"/>
    <mergeCell ref="A3:H3"/>
    <mergeCell ref="A4:B4"/>
    <mergeCell ref="C4:C5"/>
    <mergeCell ref="D4:D5"/>
    <mergeCell ref="E4:E5"/>
    <mergeCell ref="E6:E8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ОЭ свод</vt:lpstr>
      <vt:lpstr>ОЭПП1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1'!Заголовки_для_печати</vt:lpstr>
      <vt:lpstr>'Форма 2'!Заголовки_для_печати</vt:lpstr>
      <vt:lpstr>'Форма 5'!Заголовки_для_печати</vt:lpstr>
      <vt:lpstr>'ОЭ свод'!Область_печати</vt:lpstr>
      <vt:lpstr>'Форма 1'!Область_печати</vt:lpstr>
      <vt:lpstr>'Форма 3'!Область_печати</vt:lpstr>
      <vt:lpstr>'Форма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2024-03-20T05:04:13Z</dcterms:modified>
</cp:coreProperties>
</file>